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0730" windowHeight="11700"/>
  </bookViews>
  <sheets>
    <sheet name="Primjer 1" sheetId="1" r:id="rId1"/>
    <sheet name="Primjer 2" sheetId="2" r:id="rId2"/>
    <sheet name="Primjer 3" sheetId="3" r:id="rId3"/>
    <sheet name="Primjer 4" sheetId="4" r:id="rId4"/>
    <sheet name="Primjer 5" sheetId="5" r:id="rId5"/>
    <sheet name="Primjer 6" sheetId="6" r:id="rId6"/>
  </sheets>
  <definedNames>
    <definedName name="solver_adj" localSheetId="0" hidden="1">'Primjer 1'!$Q$4</definedName>
    <definedName name="solver_adj" localSheetId="1" hidden="1">'Primjer 2'!$Q$8</definedName>
    <definedName name="solver_adj" localSheetId="2" hidden="1">'Primjer 3'!$R$6</definedName>
    <definedName name="solver_adj" localSheetId="3" hidden="1">'Primjer 4'!$Q$10</definedName>
    <definedName name="solver_adj" localSheetId="4" hidden="1">'Primjer 5'!$B$5,'Primjer 5'!$B$6</definedName>
    <definedName name="solver_adj" localSheetId="5" hidden="1">'Primjer 6'!$B$5,'Primjer 6'!$B$6</definedName>
    <definedName name="solver_cvg" localSheetId="0" hidden="1">0.0001</definedName>
    <definedName name="solver_cvg" localSheetId="1" hidden="1">0.0001</definedName>
    <definedName name="solver_cvg" localSheetId="2" hidden="1">0.0001</definedName>
    <definedName name="solver_cvg" localSheetId="3" hidden="1">0.0001</definedName>
    <definedName name="solver_cvg" localSheetId="4" hidden="1">0.0001</definedName>
    <definedName name="solver_cvg" localSheetId="5" hidden="1">0.0001</definedName>
    <definedName name="solver_drv" localSheetId="0" hidden="1">1</definedName>
    <definedName name="solver_drv" localSheetId="1" hidden="1">1</definedName>
    <definedName name="solver_drv" localSheetId="2" hidden="1">1</definedName>
    <definedName name="solver_drv" localSheetId="3" hidden="1">1</definedName>
    <definedName name="solver_drv" localSheetId="4" hidden="1">1</definedName>
    <definedName name="solver_drv" localSheetId="5" hidden="1">1</definedName>
    <definedName name="solver_eng" localSheetId="0" hidden="1">1</definedName>
    <definedName name="solver_eng" localSheetId="1" hidden="1">1</definedName>
    <definedName name="solver_eng" localSheetId="2" hidden="1">1</definedName>
    <definedName name="solver_eng" localSheetId="3" hidden="1">1</definedName>
    <definedName name="solver_eng" localSheetId="4" hidden="1">1</definedName>
    <definedName name="solver_eng" localSheetId="5" hidden="1">1</definedName>
    <definedName name="solver_est" localSheetId="0" hidden="1">1</definedName>
    <definedName name="solver_est" localSheetId="1" hidden="1">1</definedName>
    <definedName name="solver_est" localSheetId="2" hidden="1">1</definedName>
    <definedName name="solver_est" localSheetId="3" hidden="1">1</definedName>
    <definedName name="solver_est" localSheetId="4" hidden="1">1</definedName>
    <definedName name="solver_est" localSheetId="5" hidden="1">1</definedName>
    <definedName name="solver_itr" localSheetId="0" hidden="1">2147483647</definedName>
    <definedName name="solver_itr" localSheetId="1" hidden="1">2147483647</definedName>
    <definedName name="solver_itr" localSheetId="2" hidden="1">2147483647</definedName>
    <definedName name="solver_itr" localSheetId="3" hidden="1">2147483647</definedName>
    <definedName name="solver_itr" localSheetId="4" hidden="1">2147483647</definedName>
    <definedName name="solver_itr" localSheetId="5" hidden="1">2147483647</definedName>
    <definedName name="solver_lhs1" localSheetId="4" hidden="1">'Primjer 5'!$B$8</definedName>
    <definedName name="solver_lhs1" localSheetId="5" hidden="1">'Primjer 6'!$B$8</definedName>
    <definedName name="solver_lhs2" localSheetId="4" hidden="1">'Primjer 5'!$B$9</definedName>
    <definedName name="solver_lhs2" localSheetId="5" hidden="1">'Primjer 6'!$B$9</definedName>
    <definedName name="solver_mip" localSheetId="0" hidden="1">2147483647</definedName>
    <definedName name="solver_mip" localSheetId="1" hidden="1">2147483647</definedName>
    <definedName name="solver_mip" localSheetId="2" hidden="1">2147483647</definedName>
    <definedName name="solver_mip" localSheetId="3" hidden="1">2147483647</definedName>
    <definedName name="solver_mip" localSheetId="4" hidden="1">2147483647</definedName>
    <definedName name="solver_mip" localSheetId="5" hidden="1">2147483647</definedName>
    <definedName name="solver_mni" localSheetId="0" hidden="1">30</definedName>
    <definedName name="solver_mni" localSheetId="1" hidden="1">30</definedName>
    <definedName name="solver_mni" localSheetId="2" hidden="1">30</definedName>
    <definedName name="solver_mni" localSheetId="3" hidden="1">30</definedName>
    <definedName name="solver_mni" localSheetId="4" hidden="1">30</definedName>
    <definedName name="solver_mni" localSheetId="5" hidden="1">30</definedName>
    <definedName name="solver_mrt" localSheetId="0" hidden="1">0.075</definedName>
    <definedName name="solver_mrt" localSheetId="1" hidden="1">0.075</definedName>
    <definedName name="solver_mrt" localSheetId="2" hidden="1">0.075</definedName>
    <definedName name="solver_mrt" localSheetId="3" hidden="1">0.075</definedName>
    <definedName name="solver_mrt" localSheetId="4" hidden="1">0.075</definedName>
    <definedName name="solver_mrt" localSheetId="5" hidden="1">0.075</definedName>
    <definedName name="solver_msl" localSheetId="0" hidden="1">2</definedName>
    <definedName name="solver_msl" localSheetId="1" hidden="1">2</definedName>
    <definedName name="solver_msl" localSheetId="2" hidden="1">2</definedName>
    <definedName name="solver_msl" localSheetId="3" hidden="1">2</definedName>
    <definedName name="solver_msl" localSheetId="4" hidden="1">2</definedName>
    <definedName name="solver_msl" localSheetId="5" hidden="1">2</definedName>
    <definedName name="solver_neg" localSheetId="0" hidden="1">2</definedName>
    <definedName name="solver_neg" localSheetId="1" hidden="1">2</definedName>
    <definedName name="solver_neg" localSheetId="2" hidden="1">2</definedName>
    <definedName name="solver_neg" localSheetId="3" hidden="1">2</definedName>
    <definedName name="solver_neg" localSheetId="4" hidden="1">2</definedName>
    <definedName name="solver_neg" localSheetId="5" hidden="1">2</definedName>
    <definedName name="solver_nod" localSheetId="0" hidden="1">2147483647</definedName>
    <definedName name="solver_nod" localSheetId="1" hidden="1">2147483647</definedName>
    <definedName name="solver_nod" localSheetId="2" hidden="1">2147483647</definedName>
    <definedName name="solver_nod" localSheetId="3" hidden="1">2147483647</definedName>
    <definedName name="solver_nod" localSheetId="4" hidden="1">2147483647</definedName>
    <definedName name="solver_nod" localSheetId="5" hidden="1">2147483647</definedName>
    <definedName name="solver_num" localSheetId="0" hidden="1">0</definedName>
    <definedName name="solver_num" localSheetId="1" hidden="1">0</definedName>
    <definedName name="solver_num" localSheetId="2" hidden="1">0</definedName>
    <definedName name="solver_num" localSheetId="3" hidden="1">0</definedName>
    <definedName name="solver_num" localSheetId="4" hidden="1">2</definedName>
    <definedName name="solver_num" localSheetId="5" hidden="1">2</definedName>
    <definedName name="solver_nwt" localSheetId="0" hidden="1">1</definedName>
    <definedName name="solver_nwt" localSheetId="1" hidden="1">1</definedName>
    <definedName name="solver_nwt" localSheetId="2" hidden="1">1</definedName>
    <definedName name="solver_nwt" localSheetId="3" hidden="1">1</definedName>
    <definedName name="solver_nwt" localSheetId="4" hidden="1">1</definedName>
    <definedName name="solver_nwt" localSheetId="5" hidden="1">1</definedName>
    <definedName name="solver_opt" localSheetId="0" hidden="1">'Primjer 1'!$R$4</definedName>
    <definedName name="solver_opt" localSheetId="1" hidden="1">'Primjer 2'!$R$8</definedName>
    <definedName name="solver_opt" localSheetId="2" hidden="1">'Primjer 3'!$S$6</definedName>
    <definedName name="solver_opt" localSheetId="3" hidden="1">'Primjer 4'!$R$10</definedName>
    <definedName name="solver_opt" localSheetId="4" hidden="1">'Primjer 5'!$B$11</definedName>
    <definedName name="solver_opt" localSheetId="5" hidden="1">'Primjer 6'!$B$11</definedName>
    <definedName name="solver_pre" localSheetId="0" hidden="1">0.000001</definedName>
    <definedName name="solver_pre" localSheetId="1" hidden="1">0.000001</definedName>
    <definedName name="solver_pre" localSheetId="2" hidden="1">0.000001</definedName>
    <definedName name="solver_pre" localSheetId="3" hidden="1">0.000001</definedName>
    <definedName name="solver_pre" localSheetId="4" hidden="1">0.000001</definedName>
    <definedName name="solver_pre" localSheetId="5" hidden="1">0.000001</definedName>
    <definedName name="solver_rbv" localSheetId="0" hidden="1">1</definedName>
    <definedName name="solver_rbv" localSheetId="1" hidden="1">1</definedName>
    <definedName name="solver_rbv" localSheetId="2" hidden="1">1</definedName>
    <definedName name="solver_rbv" localSheetId="3" hidden="1">1</definedName>
    <definedName name="solver_rbv" localSheetId="4" hidden="1">1</definedName>
    <definedName name="solver_rbv" localSheetId="5" hidden="1">1</definedName>
    <definedName name="solver_rel1" localSheetId="4" hidden="1">2</definedName>
    <definedName name="solver_rel1" localSheetId="5" hidden="1">2</definedName>
    <definedName name="solver_rel2" localSheetId="4" hidden="1">2</definedName>
    <definedName name="solver_rel2" localSheetId="5" hidden="1">2</definedName>
    <definedName name="solver_rhs1" localSheetId="4" hidden="1">0</definedName>
    <definedName name="solver_rhs1" localSheetId="5" hidden="1">0</definedName>
    <definedName name="solver_rhs2" localSheetId="4" hidden="1">0</definedName>
    <definedName name="solver_rhs2" localSheetId="5" hidden="1">0</definedName>
    <definedName name="solver_rlx" localSheetId="0" hidden="1">2</definedName>
    <definedName name="solver_rlx" localSheetId="1" hidden="1">2</definedName>
    <definedName name="solver_rlx" localSheetId="2" hidden="1">2</definedName>
    <definedName name="solver_rlx" localSheetId="3" hidden="1">2</definedName>
    <definedName name="solver_rlx" localSheetId="4" hidden="1">2</definedName>
    <definedName name="solver_rlx" localSheetId="5" hidden="1">2</definedName>
    <definedName name="solver_rsd" localSheetId="0" hidden="1">0</definedName>
    <definedName name="solver_rsd" localSheetId="1" hidden="1">0</definedName>
    <definedName name="solver_rsd" localSheetId="2" hidden="1">0</definedName>
    <definedName name="solver_rsd" localSheetId="3" hidden="1">0</definedName>
    <definedName name="solver_rsd" localSheetId="4" hidden="1">0</definedName>
    <definedName name="solver_rsd" localSheetId="5" hidden="1">0</definedName>
    <definedName name="solver_scl" localSheetId="0" hidden="1">1</definedName>
    <definedName name="solver_scl" localSheetId="1" hidden="1">1</definedName>
    <definedName name="solver_scl" localSheetId="2" hidden="1">1</definedName>
    <definedName name="solver_scl" localSheetId="3" hidden="1">1</definedName>
    <definedName name="solver_scl" localSheetId="4" hidden="1">1</definedName>
    <definedName name="solver_scl" localSheetId="5" hidden="1">1</definedName>
    <definedName name="solver_sho" localSheetId="0" hidden="1">2</definedName>
    <definedName name="solver_sho" localSheetId="1" hidden="1">2</definedName>
    <definedName name="solver_sho" localSheetId="2" hidden="1">2</definedName>
    <definedName name="solver_sho" localSheetId="3" hidden="1">2</definedName>
    <definedName name="solver_sho" localSheetId="4" hidden="1">2</definedName>
    <definedName name="solver_sho" localSheetId="5" hidden="1">2</definedName>
    <definedName name="solver_ssz" localSheetId="0" hidden="1">100</definedName>
    <definedName name="solver_ssz" localSheetId="1" hidden="1">100</definedName>
    <definedName name="solver_ssz" localSheetId="2" hidden="1">100</definedName>
    <definedName name="solver_ssz" localSheetId="3" hidden="1">100</definedName>
    <definedName name="solver_ssz" localSheetId="4" hidden="1">100</definedName>
    <definedName name="solver_ssz" localSheetId="5" hidden="1">100</definedName>
    <definedName name="solver_tim" localSheetId="0" hidden="1">2147483647</definedName>
    <definedName name="solver_tim" localSheetId="1" hidden="1">2147483647</definedName>
    <definedName name="solver_tim" localSheetId="2" hidden="1">2147483647</definedName>
    <definedName name="solver_tim" localSheetId="3" hidden="1">2147483647</definedName>
    <definedName name="solver_tim" localSheetId="4" hidden="1">2147483647</definedName>
    <definedName name="solver_tim" localSheetId="5" hidden="1">2147483647</definedName>
    <definedName name="solver_tol" localSheetId="0" hidden="1">0.01</definedName>
    <definedName name="solver_tol" localSheetId="1" hidden="1">0.01</definedName>
    <definedName name="solver_tol" localSheetId="2" hidden="1">0.01</definedName>
    <definedName name="solver_tol" localSheetId="3" hidden="1">0.01</definedName>
    <definedName name="solver_tol" localSheetId="4" hidden="1">0.01</definedName>
    <definedName name="solver_tol" localSheetId="5" hidden="1">0.01</definedName>
    <definedName name="solver_typ" localSheetId="0" hidden="1">3</definedName>
    <definedName name="solver_typ" localSheetId="1" hidden="1">3</definedName>
    <definedName name="solver_typ" localSheetId="2" hidden="1">3</definedName>
    <definedName name="solver_typ" localSheetId="3" hidden="1">3</definedName>
    <definedName name="solver_typ" localSheetId="4" hidden="1">3</definedName>
    <definedName name="solver_typ" localSheetId="5" hidden="1">3</definedName>
    <definedName name="solver_val" localSheetId="0" hidden="1">0</definedName>
    <definedName name="solver_val" localSheetId="1" hidden="1">0</definedName>
    <definedName name="solver_val" localSheetId="2" hidden="1">0</definedName>
    <definedName name="solver_val" localSheetId="3" hidden="1">0</definedName>
    <definedName name="solver_val" localSheetId="4" hidden="1">0</definedName>
    <definedName name="solver_val" localSheetId="5" hidden="1">0</definedName>
    <definedName name="solver_ver" localSheetId="0" hidden="1">3</definedName>
    <definedName name="solver_ver" localSheetId="1" hidden="1">3</definedName>
    <definedName name="solver_ver" localSheetId="2" hidden="1">3</definedName>
    <definedName name="solver_ver" localSheetId="3" hidden="1">3</definedName>
    <definedName name="solver_ver" localSheetId="4" hidden="1">3</definedName>
    <definedName name="solver_ver" localSheetId="5" hidden="1">3</definedName>
  </definedNames>
  <calcPr calcId="145621"/>
</workbook>
</file>

<file path=xl/calcChain.xml><?xml version="1.0" encoding="utf-8"?>
<calcChain xmlns="http://schemas.openxmlformats.org/spreadsheetml/2006/main">
  <c r="H33" i="2" l="1"/>
  <c r="H32" i="2"/>
  <c r="H31" i="2"/>
  <c r="H29" i="2"/>
  <c r="H27" i="2"/>
  <c r="H26" i="2"/>
  <c r="B9" i="6" l="1"/>
  <c r="B8" i="6"/>
  <c r="B9" i="5"/>
  <c r="B8" i="5"/>
  <c r="R10" i="4"/>
  <c r="R7" i="4"/>
  <c r="D6" i="4"/>
  <c r="D7" i="4" s="1"/>
  <c r="D5" i="4"/>
  <c r="E5" i="4" s="1"/>
  <c r="B11" i="6" l="1"/>
  <c r="B11" i="5"/>
  <c r="E7" i="4"/>
  <c r="D8" i="4"/>
  <c r="E6" i="4"/>
  <c r="D9" i="4" l="1"/>
  <c r="E8" i="4"/>
  <c r="S9" i="3"/>
  <c r="S6" i="3"/>
  <c r="I26" i="3"/>
  <c r="J26" i="3" s="1"/>
  <c r="B7" i="3"/>
  <c r="N25" i="3"/>
  <c r="J25" i="3"/>
  <c r="N24" i="3"/>
  <c r="J24" i="3"/>
  <c r="D5" i="3"/>
  <c r="D6" i="3" s="1"/>
  <c r="E5" i="3" l="1"/>
  <c r="M26" i="3"/>
  <c r="I27" i="3"/>
  <c r="I28" i="3" s="1"/>
  <c r="J28" i="3" s="1"/>
  <c r="E9" i="4"/>
  <c r="D10" i="4"/>
  <c r="N26" i="3"/>
  <c r="M27" i="3" s="1"/>
  <c r="D7" i="3"/>
  <c r="E6" i="3"/>
  <c r="R8" i="2"/>
  <c r="R5" i="2"/>
  <c r="B4" i="2"/>
  <c r="B7" i="2" s="1"/>
  <c r="L24" i="2"/>
  <c r="H25" i="2"/>
  <c r="M23" i="2"/>
  <c r="I23" i="2"/>
  <c r="R4" i="1"/>
  <c r="H24" i="1"/>
  <c r="I24" i="1" s="1"/>
  <c r="R23" i="1"/>
  <c r="I23" i="1"/>
  <c r="R22" i="1"/>
  <c r="N22" i="1"/>
  <c r="M22" i="1"/>
  <c r="I22" i="1"/>
  <c r="D5" i="1"/>
  <c r="E5" i="1" s="1"/>
  <c r="B7" i="1"/>
  <c r="J27" i="3" l="1"/>
  <c r="I29" i="3"/>
  <c r="I30" i="3" s="1"/>
  <c r="I24" i="2"/>
  <c r="L23" i="1"/>
  <c r="N23" i="1" s="1"/>
  <c r="H25" i="1"/>
  <c r="H26" i="1" s="1"/>
  <c r="H27" i="1" s="1"/>
  <c r="Q24" i="1"/>
  <c r="R24" i="1" s="1"/>
  <c r="D6" i="1"/>
  <c r="D7" i="1" s="1"/>
  <c r="E7" i="1" s="1"/>
  <c r="D11" i="4"/>
  <c r="E10" i="4"/>
  <c r="N27" i="3"/>
  <c r="M28" i="3" s="1"/>
  <c r="D8" i="3"/>
  <c r="E7" i="3"/>
  <c r="D5" i="2"/>
  <c r="H28" i="2"/>
  <c r="I25" i="2"/>
  <c r="M24" i="2"/>
  <c r="L25" i="2" s="1"/>
  <c r="M25" i="2" s="1"/>
  <c r="L26" i="2" s="1"/>
  <c r="M23" i="1" l="1"/>
  <c r="L24" i="1" s="1"/>
  <c r="J29" i="3"/>
  <c r="I26" i="1"/>
  <c r="I25" i="1"/>
  <c r="Q25" i="1"/>
  <c r="R25" i="1" s="1"/>
  <c r="Q26" i="1" s="1"/>
  <c r="E6" i="1"/>
  <c r="D8" i="1"/>
  <c r="E8" i="1" s="1"/>
  <c r="E11" i="4"/>
  <c r="D12" i="4"/>
  <c r="E8" i="3"/>
  <c r="D9" i="3"/>
  <c r="N28" i="3"/>
  <c r="M29" i="3" s="1"/>
  <c r="J30" i="3"/>
  <c r="I31" i="3"/>
  <c r="D6" i="2"/>
  <c r="E5" i="2"/>
  <c r="I27" i="2"/>
  <c r="I26" i="2"/>
  <c r="M26" i="2"/>
  <c r="L27" i="2" s="1"/>
  <c r="I28" i="2"/>
  <c r="I27" i="1"/>
  <c r="H28" i="1"/>
  <c r="N24" i="1" l="1"/>
  <c r="M24" i="1"/>
  <c r="D9" i="1"/>
  <c r="E9" i="1" s="1"/>
  <c r="D13" i="4"/>
  <c r="E12" i="4"/>
  <c r="N29" i="3"/>
  <c r="M30" i="3" s="1"/>
  <c r="I32" i="3"/>
  <c r="J31" i="3"/>
  <c r="D10" i="3"/>
  <c r="E9" i="3"/>
  <c r="D7" i="2"/>
  <c r="E6" i="2"/>
  <c r="M27" i="2"/>
  <c r="L28" i="2" s="1"/>
  <c r="I29" i="2"/>
  <c r="H30" i="2"/>
  <c r="R26" i="1"/>
  <c r="Q27" i="1" s="1"/>
  <c r="I28" i="1"/>
  <c r="H29" i="1"/>
  <c r="L25" i="1" l="1"/>
  <c r="M25" i="1" s="1"/>
  <c r="D10" i="1"/>
  <c r="E10" i="1" s="1"/>
  <c r="E13" i="4"/>
  <c r="D14" i="4"/>
  <c r="J32" i="3"/>
  <c r="I33" i="3"/>
  <c r="N30" i="3"/>
  <c r="M31" i="3" s="1"/>
  <c r="E10" i="3"/>
  <c r="D11" i="3"/>
  <c r="D8" i="2"/>
  <c r="E7" i="2"/>
  <c r="M28" i="2"/>
  <c r="L29" i="2" s="1"/>
  <c r="I30" i="2"/>
  <c r="H30" i="1"/>
  <c r="I29" i="1"/>
  <c r="R27" i="1"/>
  <c r="Q28" i="1" s="1"/>
  <c r="D11" i="1"/>
  <c r="N25" i="1" l="1"/>
  <c r="L26" i="1" s="1"/>
  <c r="M26" i="1" s="1"/>
  <c r="D15" i="4"/>
  <c r="E14" i="4"/>
  <c r="N31" i="3"/>
  <c r="M32" i="3" s="1"/>
  <c r="D12" i="3"/>
  <c r="E11" i="3"/>
  <c r="I34" i="3"/>
  <c r="J34" i="3" s="1"/>
  <c r="J33" i="3"/>
  <c r="E8" i="2"/>
  <c r="D9" i="2"/>
  <c r="M29" i="2"/>
  <c r="L30" i="2" s="1"/>
  <c r="I31" i="2"/>
  <c r="I30" i="1"/>
  <c r="H31" i="1"/>
  <c r="R28" i="1"/>
  <c r="Q29" i="1" s="1"/>
  <c r="E11" i="1"/>
  <c r="D12" i="1"/>
  <c r="N26" i="1" l="1"/>
  <c r="L27" i="1" s="1"/>
  <c r="E15" i="4"/>
  <c r="D16" i="4"/>
  <c r="E12" i="3"/>
  <c r="D13" i="3"/>
  <c r="N32" i="3"/>
  <c r="M33" i="3" s="1"/>
  <c r="D10" i="2"/>
  <c r="E9" i="2"/>
  <c r="M30" i="2"/>
  <c r="L31" i="2" s="1"/>
  <c r="I32" i="2"/>
  <c r="I33" i="2"/>
  <c r="R29" i="1"/>
  <c r="Q30" i="1" s="1"/>
  <c r="I31" i="1"/>
  <c r="H32" i="1"/>
  <c r="I32" i="1" s="1"/>
  <c r="D13" i="1"/>
  <c r="E12" i="1"/>
  <c r="M27" i="1" l="1"/>
  <c r="N27" i="1"/>
  <c r="N33" i="3"/>
  <c r="M34" i="3" s="1"/>
  <c r="N34" i="3" s="1"/>
  <c r="M31" i="2"/>
  <c r="L32" i="2"/>
  <c r="D17" i="4"/>
  <c r="E16" i="4"/>
  <c r="D14" i="3"/>
  <c r="E13" i="3"/>
  <c r="D11" i="2"/>
  <c r="E10" i="2"/>
  <c r="R30" i="1"/>
  <c r="Q31" i="1" s="1"/>
  <c r="E13" i="1"/>
  <c r="D14" i="1"/>
  <c r="L28" i="1" l="1"/>
  <c r="N28" i="1" s="1"/>
  <c r="M28" i="1"/>
  <c r="L29" i="1" s="1"/>
  <c r="M32" i="2"/>
  <c r="L33" i="2" s="1"/>
  <c r="M33" i="2" s="1"/>
  <c r="E17" i="4"/>
  <c r="D18" i="4"/>
  <c r="E14" i="3"/>
  <c r="D15" i="3"/>
  <c r="D12" i="2"/>
  <c r="E11" i="2"/>
  <c r="R31" i="1"/>
  <c r="Q32" i="1"/>
  <c r="R32" i="1" s="1"/>
  <c r="D15" i="1"/>
  <c r="E14" i="1"/>
  <c r="N29" i="1" l="1"/>
  <c r="M29" i="1"/>
  <c r="D19" i="4"/>
  <c r="E18" i="4"/>
  <c r="E15" i="3"/>
  <c r="D16" i="3"/>
  <c r="E12" i="2"/>
  <c r="D13" i="2"/>
  <c r="E15" i="1"/>
  <c r="D16" i="1"/>
  <c r="L30" i="1" l="1"/>
  <c r="M30" i="1" s="1"/>
  <c r="E19" i="4"/>
  <c r="D20" i="4"/>
  <c r="E20" i="4" s="1"/>
  <c r="D17" i="3"/>
  <c r="E16" i="3"/>
  <c r="E13" i="2"/>
  <c r="D14" i="2"/>
  <c r="D17" i="1"/>
  <c r="E16" i="1"/>
  <c r="N30" i="1" l="1"/>
  <c r="L31" i="1" s="1"/>
  <c r="M31" i="1" s="1"/>
  <c r="E17" i="3"/>
  <c r="D18" i="3"/>
  <c r="D15" i="2"/>
  <c r="E14" i="2"/>
  <c r="E17" i="1"/>
  <c r="D18" i="1"/>
  <c r="N31" i="1" l="1"/>
  <c r="L32" i="1" s="1"/>
  <c r="N32" i="1" s="1"/>
  <c r="D19" i="3"/>
  <c r="E18" i="3"/>
  <c r="D16" i="2"/>
  <c r="E15" i="2"/>
  <c r="D19" i="1"/>
  <c r="E18" i="1"/>
  <c r="M32" i="1" l="1"/>
  <c r="E19" i="3"/>
  <c r="D20" i="3"/>
  <c r="E16" i="2"/>
  <c r="D17" i="2"/>
  <c r="E19" i="1"/>
  <c r="D20" i="1"/>
  <c r="D21" i="3" l="1"/>
  <c r="E20" i="3"/>
  <c r="D18" i="2"/>
  <c r="E17" i="2"/>
  <c r="D21" i="1"/>
  <c r="E20" i="1"/>
  <c r="E21" i="3" l="1"/>
  <c r="D22" i="3"/>
  <c r="E18" i="2"/>
  <c r="D19" i="2"/>
  <c r="E21" i="1"/>
  <c r="D22" i="1"/>
  <c r="D23" i="3" l="1"/>
  <c r="E22" i="3"/>
  <c r="D20" i="2"/>
  <c r="E19" i="2"/>
  <c r="D23" i="1"/>
  <c r="E22" i="1"/>
  <c r="E23" i="3" l="1"/>
  <c r="D24" i="3"/>
  <c r="E20" i="2"/>
  <c r="D21" i="2"/>
  <c r="E23" i="1"/>
  <c r="D24" i="1"/>
  <c r="D25" i="3" l="1"/>
  <c r="E25" i="3" s="1"/>
  <c r="E24" i="3"/>
  <c r="E21" i="2"/>
  <c r="D22" i="2"/>
  <c r="D25" i="1"/>
  <c r="E25" i="1" s="1"/>
  <c r="E24" i="1"/>
  <c r="D23" i="2" l="1"/>
  <c r="E22" i="2"/>
  <c r="D24" i="2" l="1"/>
  <c r="E23" i="2"/>
  <c r="E24" i="2" l="1"/>
  <c r="D25" i="2"/>
  <c r="D26" i="2" l="1"/>
  <c r="E25" i="2"/>
  <c r="E26" i="2" l="1"/>
  <c r="D27" i="2"/>
  <c r="D28" i="2" l="1"/>
  <c r="E27" i="2"/>
  <c r="E28" i="2" l="1"/>
  <c r="D29" i="2"/>
  <c r="E29" i="2" s="1"/>
</calcChain>
</file>

<file path=xl/sharedStrings.xml><?xml version="1.0" encoding="utf-8"?>
<sst xmlns="http://schemas.openxmlformats.org/spreadsheetml/2006/main" count="165" uniqueCount="46">
  <si>
    <t xml:space="preserve">    Zadan je polinom f(x) = x^3 - x - 1.</t>
  </si>
  <si>
    <t xml:space="preserve">    Koje su nultočke tog polinoma?</t>
  </si>
  <si>
    <t xml:space="preserve">    Zadan je polinom f(x) = x^4 + x^3 - 2 x^2 + 1.</t>
  </si>
  <si>
    <t xml:space="preserve">    Zadana je jednadžba sin(x) - x = x cos(x) + x^2/2.</t>
  </si>
  <si>
    <t xml:space="preserve">    Odredite rješenja te jednadžbe na segmentu [-2, 2].</t>
  </si>
  <si>
    <t xml:space="preserve">    Zadana je jednadžba 3^x = e^(x^2) - 1.</t>
  </si>
  <si>
    <t xml:space="preserve">    Odredite rješenja te jednadžbe na segmentu [-1, 2].</t>
  </si>
  <si>
    <t xml:space="preserve">    Koristeći Solver riješite sustav jednadžbi</t>
  </si>
  <si>
    <t>x^2 + 10 x + y^2 + 10 y = -25,    3 x + 4 y = -30,</t>
  </si>
  <si>
    <t>x^4 - y^2 = 0,    2 x^3 - 4 y = 0,</t>
  </si>
  <si>
    <t>a</t>
  </si>
  <si>
    <t>b</t>
  </si>
  <si>
    <t>pomak</t>
  </si>
  <si>
    <t>x</t>
  </si>
  <si>
    <t>f(x)</t>
  </si>
  <si>
    <t>metoda bisekcije</t>
  </si>
  <si>
    <t>Newtonova metoda</t>
  </si>
  <si>
    <t>metoda sekante</t>
  </si>
  <si>
    <t>x0</t>
  </si>
  <si>
    <t>x1</t>
  </si>
  <si>
    <t>x2</t>
  </si>
  <si>
    <t>x3</t>
  </si>
  <si>
    <t>x4</t>
  </si>
  <si>
    <t>x5</t>
  </si>
  <si>
    <t>x6</t>
  </si>
  <si>
    <t>x7</t>
  </si>
  <si>
    <t>x8</t>
  </si>
  <si>
    <t>x9</t>
  </si>
  <si>
    <t>x10</t>
  </si>
  <si>
    <t>Solver</t>
  </si>
  <si>
    <t>broj točaka</t>
  </si>
  <si>
    <t>f(x) = 3^x - e^(x^2) + 1</t>
  </si>
  <si>
    <t>f'(x) = 3 x^2 - 1</t>
  </si>
  <si>
    <t>y</t>
  </si>
  <si>
    <t>F1(x,y)</t>
  </si>
  <si>
    <t>F2(x,y)</t>
  </si>
  <si>
    <t>F1(x,y)+F2(x,y)</t>
  </si>
  <si>
    <t>F1(x,y) = x^4 - y^2</t>
  </si>
  <si>
    <t>F2(x,y) = 2 x^3 - 4 y</t>
  </si>
  <si>
    <t>F1(x,y) = x^2 + 10 x + y^2 + 10 y + 25</t>
  </si>
  <si>
    <t>F2(x,y) = 3 x + 4 y + 30</t>
  </si>
  <si>
    <t xml:space="preserve">    uz početnu aproksimaciju x0 = 3 i y0 = 3.</t>
  </si>
  <si>
    <t>1. nultočka</t>
  </si>
  <si>
    <t>2. nultočka</t>
  </si>
  <si>
    <t xml:space="preserve">    uz početnu aproksimaciju x0 = -2 i  y0 = -6.</t>
  </si>
  <si>
    <t>f(x) = sin(x) - x - x cos(x) - x^2/2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</si>
</sst>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sz val="11"/>
      <color theme="0" tint="-0.34998626667073579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NumberFormat="1" applyAlignment="1"/>
    <xf numFmtId="0" fontId="0" fillId="0" borderId="0" xfId="0" applyNumberFormat="1" applyAlignment="1">
      <alignment horizontal="center"/>
    </xf>
    <xf numFmtId="2" fontId="0" fillId="0" borderId="8" xfId="0" applyNumberFormat="1" applyBorder="1" applyAlignment="1"/>
    <xf numFmtId="0" fontId="0" fillId="0" borderId="6" xfId="0" applyNumberFormat="1" applyBorder="1" applyAlignment="1">
      <alignment horizontal="center"/>
    </xf>
    <xf numFmtId="0" fontId="0" fillId="0" borderId="5" xfId="0" applyNumberFormat="1" applyBorder="1" applyAlignment="1">
      <alignment horizontal="center"/>
    </xf>
    <xf numFmtId="0" fontId="1" fillId="0" borderId="0" xfId="0" applyNumberFormat="1" applyFont="1" applyAlignment="1"/>
    <xf numFmtId="0" fontId="1" fillId="0" borderId="0" xfId="0" applyNumberFormat="1" applyFont="1" applyAlignment="1">
      <alignment horizontal="center"/>
    </xf>
    <xf numFmtId="0" fontId="0" fillId="0" borderId="9" xfId="0" applyNumberFormat="1" applyBorder="1" applyAlignment="1">
      <alignment horizontal="center"/>
    </xf>
    <xf numFmtId="0" fontId="0" fillId="0" borderId="9" xfId="0" applyNumberFormat="1" applyFill="1" applyBorder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NumberFormat="1" applyBorder="1" applyAlignment="1"/>
    <xf numFmtId="0" fontId="0" fillId="0" borderId="0" xfId="0" applyAlignment="1"/>
    <xf numFmtId="0" fontId="0" fillId="3" borderId="0" xfId="0" applyNumberFormat="1" applyFill="1" applyAlignment="1">
      <alignment horizontal="center"/>
    </xf>
    <xf numFmtId="0" fontId="0" fillId="3" borderId="0" xfId="0" applyNumberFormat="1" applyFill="1" applyAlignment="1"/>
    <xf numFmtId="0" fontId="0" fillId="4" borderId="0" xfId="0" applyNumberFormat="1" applyFill="1" applyAlignment="1"/>
    <xf numFmtId="0" fontId="0" fillId="4" borderId="0" xfId="0" applyNumberFormat="1" applyFill="1" applyBorder="1" applyAlignment="1"/>
    <xf numFmtId="0" fontId="0" fillId="4" borderId="9" xfId="0" applyNumberFormat="1" applyFill="1" applyBorder="1" applyAlignment="1"/>
    <xf numFmtId="0" fontId="0" fillId="0" borderId="10" xfId="0" applyNumberFormat="1" applyBorder="1" applyAlignment="1">
      <alignment horizontal="center"/>
    </xf>
    <xf numFmtId="0" fontId="0" fillId="0" borderId="12" xfId="0" applyNumberFormat="1" applyBorder="1" applyAlignment="1">
      <alignment horizontal="center"/>
    </xf>
    <xf numFmtId="0" fontId="0" fillId="0" borderId="0" xfId="0" applyNumberFormat="1" applyAlignment="1">
      <alignment horizontal="center"/>
    </xf>
    <xf numFmtId="0" fontId="0" fillId="2" borderId="1" xfId="0" applyNumberFormat="1" applyFont="1" applyFill="1" applyBorder="1" applyAlignment="1"/>
    <xf numFmtId="0" fontId="0" fillId="2" borderId="2" xfId="0" applyNumberFormat="1" applyFont="1" applyFill="1" applyBorder="1" applyAlignment="1"/>
    <xf numFmtId="0" fontId="0" fillId="2" borderId="3" xfId="0" applyNumberFormat="1" applyFont="1" applyFill="1" applyBorder="1" applyAlignment="1"/>
    <xf numFmtId="0" fontId="0" fillId="2" borderId="4" xfId="0" applyNumberFormat="1" applyFill="1" applyBorder="1" applyAlignment="1"/>
    <xf numFmtId="0" fontId="0" fillId="2" borderId="5" xfId="0" applyNumberFormat="1" applyFill="1" applyBorder="1" applyAlignment="1"/>
    <xf numFmtId="0" fontId="0" fillId="2" borderId="6" xfId="0" applyNumberFormat="1" applyFill="1" applyBorder="1" applyAlignment="1"/>
    <xf numFmtId="0" fontId="0" fillId="0" borderId="11" xfId="0" applyNumberFormat="1" applyBorder="1" applyAlignment="1">
      <alignment horizontal="center"/>
    </xf>
    <xf numFmtId="0" fontId="0" fillId="0" borderId="2" xfId="0" applyNumberForma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2" borderId="1" xfId="0" applyNumberFormat="1" applyFill="1" applyBorder="1" applyAlignment="1"/>
    <xf numFmtId="0" fontId="0" fillId="2" borderId="2" xfId="0" applyNumberFormat="1" applyFill="1" applyBorder="1" applyAlignment="1"/>
    <xf numFmtId="0" fontId="0" fillId="2" borderId="3" xfId="0" applyNumberFormat="1" applyFill="1" applyBorder="1" applyAlignment="1"/>
    <xf numFmtId="0" fontId="0" fillId="2" borderId="7" xfId="0" applyNumberFormat="1" applyFill="1" applyBorder="1" applyAlignment="1">
      <alignment horizontal="center"/>
    </xf>
    <xf numFmtId="0" fontId="0" fillId="2" borderId="0" xfId="0" applyNumberFormat="1" applyFill="1" applyBorder="1" applyAlignment="1">
      <alignment horizontal="center"/>
    </xf>
    <xf numFmtId="0" fontId="0" fillId="2" borderId="8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r-HR"/>
              <a:t>f(x) = x^3 - x - 1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xVal>
            <c:numRef>
              <c:f>'Primjer 1'!$D$5:$D$25</c:f>
              <c:numCache>
                <c:formatCode>0.00</c:formatCode>
                <c:ptCount val="21"/>
                <c:pt idx="0">
                  <c:v>-2</c:v>
                </c:pt>
                <c:pt idx="1">
                  <c:v>-1.8</c:v>
                </c:pt>
                <c:pt idx="2">
                  <c:v>-1.6</c:v>
                </c:pt>
                <c:pt idx="3">
                  <c:v>-1.4000000000000001</c:v>
                </c:pt>
                <c:pt idx="4">
                  <c:v>-1.2000000000000002</c:v>
                </c:pt>
                <c:pt idx="5">
                  <c:v>-1.0000000000000002</c:v>
                </c:pt>
                <c:pt idx="6">
                  <c:v>-0.80000000000000027</c:v>
                </c:pt>
                <c:pt idx="7">
                  <c:v>-0.60000000000000031</c:v>
                </c:pt>
                <c:pt idx="8">
                  <c:v>-0.4000000000000003</c:v>
                </c:pt>
                <c:pt idx="9">
                  <c:v>-0.20000000000000029</c:v>
                </c:pt>
                <c:pt idx="10">
                  <c:v>-2.7755575615628914E-16</c:v>
                </c:pt>
                <c:pt idx="11">
                  <c:v>0.19999999999999973</c:v>
                </c:pt>
                <c:pt idx="12">
                  <c:v>0.39999999999999974</c:v>
                </c:pt>
                <c:pt idx="13">
                  <c:v>0.59999999999999976</c:v>
                </c:pt>
                <c:pt idx="14">
                  <c:v>0.79999999999999982</c:v>
                </c:pt>
                <c:pt idx="15">
                  <c:v>0.99999999999999978</c:v>
                </c:pt>
                <c:pt idx="16">
                  <c:v>1.1999999999999997</c:v>
                </c:pt>
                <c:pt idx="17">
                  <c:v>1.3999999999999997</c:v>
                </c:pt>
                <c:pt idx="18">
                  <c:v>1.5999999999999996</c:v>
                </c:pt>
                <c:pt idx="19">
                  <c:v>1.7999999999999996</c:v>
                </c:pt>
                <c:pt idx="20">
                  <c:v>1.9999999999999996</c:v>
                </c:pt>
              </c:numCache>
            </c:numRef>
          </c:xVal>
          <c:yVal>
            <c:numRef>
              <c:f>'Primjer 1'!$E$5:$E$25</c:f>
              <c:numCache>
                <c:formatCode>General</c:formatCode>
                <c:ptCount val="21"/>
                <c:pt idx="0">
                  <c:v>-7</c:v>
                </c:pt>
                <c:pt idx="1">
                  <c:v>-5.0320000000000009</c:v>
                </c:pt>
                <c:pt idx="2">
                  <c:v>-3.4960000000000009</c:v>
                </c:pt>
                <c:pt idx="3">
                  <c:v>-2.3440000000000003</c:v>
                </c:pt>
                <c:pt idx="4">
                  <c:v>-1.5280000000000005</c:v>
                </c:pt>
                <c:pt idx="5">
                  <c:v>-1.0000000000000004</c:v>
                </c:pt>
                <c:pt idx="6">
                  <c:v>-0.7120000000000003</c:v>
                </c:pt>
                <c:pt idx="7">
                  <c:v>-0.61599999999999999</c:v>
                </c:pt>
                <c:pt idx="8">
                  <c:v>-0.66399999999999992</c:v>
                </c:pt>
                <c:pt idx="9">
                  <c:v>-0.80799999999999972</c:v>
                </c:pt>
                <c:pt idx="10">
                  <c:v>-0.99999999999999978</c:v>
                </c:pt>
                <c:pt idx="11">
                  <c:v>-1.1919999999999997</c:v>
                </c:pt>
                <c:pt idx="12">
                  <c:v>-1.3359999999999999</c:v>
                </c:pt>
                <c:pt idx="13">
                  <c:v>-1.3839999999999999</c:v>
                </c:pt>
                <c:pt idx="14">
                  <c:v>-1.2880000000000003</c:v>
                </c:pt>
                <c:pt idx="15">
                  <c:v>-1.0000000000000004</c:v>
                </c:pt>
                <c:pt idx="16">
                  <c:v>-0.47200000000000109</c:v>
                </c:pt>
                <c:pt idx="17">
                  <c:v>0.34399999999999831</c:v>
                </c:pt>
                <c:pt idx="18">
                  <c:v>1.4959999999999978</c:v>
                </c:pt>
                <c:pt idx="19">
                  <c:v>3.0319999999999965</c:v>
                </c:pt>
                <c:pt idx="20">
                  <c:v>4.9999999999999947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092288"/>
        <c:axId val="72094464"/>
      </c:scatterChart>
      <c:valAx>
        <c:axId val="720922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r-HR"/>
                  <a:t>x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72094464"/>
        <c:crosses val="autoZero"/>
        <c:crossBetween val="midCat"/>
      </c:valAx>
      <c:valAx>
        <c:axId val="72094464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r-HR"/>
                  <a:t>y</a:t>
                </a:r>
              </a:p>
            </c:rich>
          </c:tx>
          <c:layout>
            <c:manualLayout>
              <c:xMode val="edge"/>
              <c:yMode val="edge"/>
              <c:x val="8.3333333333333332E-3"/>
              <c:y val="0.4601735199766696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7209228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r-HR"/>
              <a:t>f(x) = x^4 + x^3 - 2 x^2 + 1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xVal>
            <c:numRef>
              <c:f>'Primjer 2'!$D$9:$D$21</c:f>
              <c:numCache>
                <c:formatCode>0.00</c:formatCode>
                <c:ptCount val="13"/>
                <c:pt idx="0">
                  <c:v>-2</c:v>
                </c:pt>
                <c:pt idx="1">
                  <c:v>-1.75</c:v>
                </c:pt>
                <c:pt idx="2">
                  <c:v>-1.5</c:v>
                </c:pt>
                <c:pt idx="3">
                  <c:v>-1.25</c:v>
                </c:pt>
                <c:pt idx="4">
                  <c:v>-1</c:v>
                </c:pt>
                <c:pt idx="5">
                  <c:v>-0.75</c:v>
                </c:pt>
                <c:pt idx="6">
                  <c:v>-0.5</c:v>
                </c:pt>
                <c:pt idx="7">
                  <c:v>-0.25</c:v>
                </c:pt>
                <c:pt idx="8">
                  <c:v>0</c:v>
                </c:pt>
                <c:pt idx="9">
                  <c:v>0.25</c:v>
                </c:pt>
                <c:pt idx="10">
                  <c:v>0.5</c:v>
                </c:pt>
                <c:pt idx="11">
                  <c:v>0.75</c:v>
                </c:pt>
                <c:pt idx="12">
                  <c:v>1</c:v>
                </c:pt>
              </c:numCache>
            </c:numRef>
          </c:xVal>
          <c:yVal>
            <c:numRef>
              <c:f>'Primjer 2'!$E$9:$E$21</c:f>
              <c:numCache>
                <c:formatCode>General</c:formatCode>
                <c:ptCount val="13"/>
                <c:pt idx="0">
                  <c:v>1</c:v>
                </c:pt>
                <c:pt idx="1">
                  <c:v>-1.10546875</c:v>
                </c:pt>
                <c:pt idx="2">
                  <c:v>-1.8125</c:v>
                </c:pt>
                <c:pt idx="3">
                  <c:v>-1.63671875</c:v>
                </c:pt>
                <c:pt idx="4">
                  <c:v>-1</c:v>
                </c:pt>
                <c:pt idx="5">
                  <c:v>-0.23046875</c:v>
                </c:pt>
                <c:pt idx="6">
                  <c:v>0.4375</c:v>
                </c:pt>
                <c:pt idx="7">
                  <c:v>0.86328125</c:v>
                </c:pt>
                <c:pt idx="8">
                  <c:v>1</c:v>
                </c:pt>
                <c:pt idx="9">
                  <c:v>0.89453125</c:v>
                </c:pt>
                <c:pt idx="10">
                  <c:v>0.6875</c:v>
                </c:pt>
                <c:pt idx="11">
                  <c:v>0.61328125</c:v>
                </c:pt>
                <c:pt idx="12">
                  <c:v>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139136"/>
        <c:axId val="72141056"/>
      </c:scatterChart>
      <c:valAx>
        <c:axId val="721391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r-HR"/>
                  <a:t>x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72141056"/>
        <c:crosses val="autoZero"/>
        <c:crossBetween val="midCat"/>
      </c:valAx>
      <c:valAx>
        <c:axId val="72141056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r-HR"/>
                  <a:t>y</a:t>
                </a:r>
              </a:p>
            </c:rich>
          </c:tx>
          <c:layout>
            <c:manualLayout>
              <c:xMode val="edge"/>
              <c:yMode val="edge"/>
              <c:x val="8.3333333333333332E-3"/>
              <c:y val="0.4601735199766696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7213913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r-HR"/>
              <a:t>f(x) = sin(x) - x</a:t>
            </a:r>
            <a:r>
              <a:rPr lang="hr-HR" baseline="0"/>
              <a:t> </a:t>
            </a:r>
            <a:r>
              <a:rPr lang="hr-HR"/>
              <a:t>- x cos(x) - x^2/2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xVal>
            <c:numRef>
              <c:f>'Primjer 3'!$D$5:$D$25</c:f>
              <c:numCache>
                <c:formatCode>0.00</c:formatCode>
                <c:ptCount val="21"/>
                <c:pt idx="0">
                  <c:v>-2</c:v>
                </c:pt>
                <c:pt idx="1">
                  <c:v>-1.8</c:v>
                </c:pt>
                <c:pt idx="2">
                  <c:v>-1.6</c:v>
                </c:pt>
                <c:pt idx="3">
                  <c:v>-1.4000000000000001</c:v>
                </c:pt>
                <c:pt idx="4">
                  <c:v>-1.2000000000000002</c:v>
                </c:pt>
                <c:pt idx="5">
                  <c:v>-1.0000000000000002</c:v>
                </c:pt>
                <c:pt idx="6">
                  <c:v>-0.80000000000000027</c:v>
                </c:pt>
                <c:pt idx="7">
                  <c:v>-0.60000000000000031</c:v>
                </c:pt>
                <c:pt idx="8">
                  <c:v>-0.4000000000000003</c:v>
                </c:pt>
                <c:pt idx="9">
                  <c:v>-0.20000000000000029</c:v>
                </c:pt>
                <c:pt idx="10">
                  <c:v>-2.7755575615628914E-16</c:v>
                </c:pt>
                <c:pt idx="11">
                  <c:v>0.19999999999999973</c:v>
                </c:pt>
                <c:pt idx="12">
                  <c:v>0.39999999999999974</c:v>
                </c:pt>
                <c:pt idx="13">
                  <c:v>0.59999999999999976</c:v>
                </c:pt>
                <c:pt idx="14">
                  <c:v>0.79999999999999982</c:v>
                </c:pt>
                <c:pt idx="15">
                  <c:v>0.99999999999999978</c:v>
                </c:pt>
                <c:pt idx="16">
                  <c:v>1.1999999999999997</c:v>
                </c:pt>
                <c:pt idx="17">
                  <c:v>1.3999999999999997</c:v>
                </c:pt>
                <c:pt idx="18">
                  <c:v>1.5999999999999996</c:v>
                </c:pt>
                <c:pt idx="19">
                  <c:v>1.7999999999999996</c:v>
                </c:pt>
                <c:pt idx="20">
                  <c:v>1.9999999999999996</c:v>
                </c:pt>
              </c:numCache>
            </c:numRef>
          </c:xVal>
          <c:yVal>
            <c:numRef>
              <c:f>'Primjer 3'!$E$5:$E$25</c:f>
              <c:numCache>
                <c:formatCode>General</c:formatCode>
                <c:ptCount val="21"/>
                <c:pt idx="0">
                  <c:v>-1.7415910999199666</c:v>
                </c:pt>
                <c:pt idx="1">
                  <c:v>-1.202811401325752</c:v>
                </c:pt>
                <c:pt idx="2">
                  <c:v>-0.72629283872356742</c:v>
                </c:pt>
                <c:pt idx="3">
                  <c:v>-0.32749572992812315</c:v>
                </c:pt>
                <c:pt idx="4">
                  <c:v>-1.7209780595218271E-2</c:v>
                </c:pt>
                <c:pt idx="5">
                  <c:v>0.19883132106024304</c:v>
                </c:pt>
                <c:pt idx="6">
                  <c:v>0.32000927657820949</c:v>
                </c:pt>
                <c:pt idx="7">
                  <c:v>0.35055889555077169</c:v>
                </c:pt>
                <c:pt idx="8">
                  <c:v>0.29900605529250368</c:v>
                </c:pt>
                <c:pt idx="9">
                  <c:v>0.17734398477318736</c:v>
                </c:pt>
                <c:pt idx="10">
                  <c:v>2.7755575615628909E-16</c:v>
                </c:pt>
                <c:pt idx="11">
                  <c:v>-0.21734398477318678</c:v>
                </c:pt>
                <c:pt idx="12">
                  <c:v>-0.45900605529250327</c:v>
                </c:pt>
                <c:pt idx="13">
                  <c:v>-0.71055889555077123</c:v>
                </c:pt>
                <c:pt idx="14">
                  <c:v>-0.96000927657820923</c:v>
                </c:pt>
                <c:pt idx="15">
                  <c:v>-1.198831321060243</c:v>
                </c:pt>
                <c:pt idx="16">
                  <c:v>-1.4227902194047815</c:v>
                </c:pt>
                <c:pt idx="17">
                  <c:v>-1.6325042700718768</c:v>
                </c:pt>
                <c:pt idx="18">
                  <c:v>-1.8337071612764324</c:v>
                </c:pt>
                <c:pt idx="19">
                  <c:v>-2.0371885986742475</c:v>
                </c:pt>
                <c:pt idx="20">
                  <c:v>-2.2584089000800329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150400"/>
        <c:axId val="72697344"/>
      </c:scatterChart>
      <c:valAx>
        <c:axId val="721504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r-HR"/>
                  <a:t>x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72697344"/>
        <c:crosses val="autoZero"/>
        <c:crossBetween val="midCat"/>
      </c:valAx>
      <c:valAx>
        <c:axId val="72697344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r-HR"/>
                  <a:t>y</a:t>
                </a:r>
              </a:p>
            </c:rich>
          </c:tx>
          <c:layout>
            <c:manualLayout>
              <c:xMode val="edge"/>
              <c:yMode val="edge"/>
              <c:x val="8.3333333333333332E-3"/>
              <c:y val="0.4601735199766696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7215040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r-HR"/>
              <a:t>f(x) = 3^x - e^(x^2) + 1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xVal>
            <c:numRef>
              <c:f>'Primjer 4'!$D$5:$D$20</c:f>
              <c:numCache>
                <c:formatCode>0.00</c:formatCode>
                <c:ptCount val="16"/>
                <c:pt idx="0">
                  <c:v>-1</c:v>
                </c:pt>
                <c:pt idx="1">
                  <c:v>-0.8</c:v>
                </c:pt>
                <c:pt idx="2">
                  <c:v>-0.60000000000000009</c:v>
                </c:pt>
                <c:pt idx="3">
                  <c:v>-0.40000000000000008</c:v>
                </c:pt>
                <c:pt idx="4">
                  <c:v>-0.20000000000000007</c:v>
                </c:pt>
                <c:pt idx="5">
                  <c:v>0</c:v>
                </c:pt>
                <c:pt idx="6">
                  <c:v>0.2</c:v>
                </c:pt>
                <c:pt idx="7">
                  <c:v>0.4</c:v>
                </c:pt>
                <c:pt idx="8">
                  <c:v>0.60000000000000009</c:v>
                </c:pt>
                <c:pt idx="9">
                  <c:v>0.8</c:v>
                </c:pt>
                <c:pt idx="10">
                  <c:v>1</c:v>
                </c:pt>
                <c:pt idx="11">
                  <c:v>1.2</c:v>
                </c:pt>
                <c:pt idx="12">
                  <c:v>1.4</c:v>
                </c:pt>
                <c:pt idx="13">
                  <c:v>1.5999999999999999</c:v>
                </c:pt>
                <c:pt idx="14">
                  <c:v>1.7999999999999998</c:v>
                </c:pt>
                <c:pt idx="15">
                  <c:v>1.9999999999999998</c:v>
                </c:pt>
              </c:numCache>
            </c:numRef>
          </c:xVal>
          <c:yVal>
            <c:numRef>
              <c:f>'Primjer 4'!$E$5:$E$20</c:f>
              <c:numCache>
                <c:formatCode>General</c:formatCode>
                <c:ptCount val="16"/>
                <c:pt idx="0">
                  <c:v>-1.3849484951257116</c:v>
                </c:pt>
                <c:pt idx="1">
                  <c:v>-0.48123723276644603</c:v>
                </c:pt>
                <c:pt idx="2">
                  <c:v>8.3952443411446143E-2</c:v>
                </c:pt>
                <c:pt idx="3">
                  <c:v>0.47088314398544395</c:v>
                </c:pt>
                <c:pt idx="4">
                  <c:v>0.76193078756784238</c:v>
                </c:pt>
                <c:pt idx="5">
                  <c:v>1</c:v>
                </c:pt>
                <c:pt idx="6">
                  <c:v>1.2049201654231292</c:v>
                </c:pt>
                <c:pt idx="7">
                  <c:v>1.3783347029235495</c:v>
                </c:pt>
                <c:pt idx="8">
                  <c:v>1.4998526303714226</c:v>
                </c:pt>
                <c:pt idx="9">
                  <c:v>1.5117438059757407</c:v>
                </c:pt>
                <c:pt idx="10">
                  <c:v>1.2817181715409549</c:v>
                </c:pt>
                <c:pt idx="11">
                  <c:v>0.51649700184999991</c:v>
                </c:pt>
                <c:pt idx="12">
                  <c:v>-1.4437903434105523</c:v>
                </c:pt>
                <c:pt idx="13">
                  <c:v>-6.1362711807477819</c:v>
                </c:pt>
                <c:pt idx="14">
                  <c:v>-17.309047691509431</c:v>
                </c:pt>
                <c:pt idx="15">
                  <c:v>-44.598150033144194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8658176"/>
        <c:axId val="118660096"/>
      </c:scatterChart>
      <c:valAx>
        <c:axId val="1186581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r-HR"/>
                  <a:t>x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118660096"/>
        <c:crosses val="autoZero"/>
        <c:crossBetween val="midCat"/>
      </c:valAx>
      <c:valAx>
        <c:axId val="118660096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r-HR"/>
                  <a:t>y</a:t>
                </a:r>
              </a:p>
            </c:rich>
          </c:tx>
          <c:layout>
            <c:manualLayout>
              <c:xMode val="edge"/>
              <c:yMode val="edge"/>
              <c:x val="8.3333333333333332E-3"/>
              <c:y val="0.4601735199766696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1865817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0</xdr:rowOff>
    </xdr:from>
    <xdr:to>
      <xdr:col>14</xdr:col>
      <xdr:colOff>600075</xdr:colOff>
      <xdr:row>17</xdr:row>
      <xdr:rowOff>180975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0</xdr:rowOff>
    </xdr:from>
    <xdr:to>
      <xdr:col>14</xdr:col>
      <xdr:colOff>600075</xdr:colOff>
      <xdr:row>17</xdr:row>
      <xdr:rowOff>180975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</xdr:row>
      <xdr:rowOff>0</xdr:rowOff>
    </xdr:from>
    <xdr:to>
      <xdr:col>16</xdr:col>
      <xdr:colOff>28575</xdr:colOff>
      <xdr:row>18</xdr:row>
      <xdr:rowOff>180975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3</xdr:row>
      <xdr:rowOff>0</xdr:rowOff>
    </xdr:from>
    <xdr:to>
      <xdr:col>15</xdr:col>
      <xdr:colOff>28575</xdr:colOff>
      <xdr:row>19</xdr:row>
      <xdr:rowOff>180975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tabSelected="1" workbookViewId="0">
      <selection sqref="A1:D1"/>
    </sheetView>
  </sheetViews>
  <sheetFormatPr defaultRowHeight="15" x14ac:dyDescent="0.25"/>
  <cols>
    <col min="1" max="6" width="9.140625" style="1"/>
    <col min="7" max="18" width="9.140625" style="1" customWidth="1"/>
    <col min="19" max="16384" width="9.140625" style="1"/>
  </cols>
  <sheetData>
    <row r="1" spans="1:18" x14ac:dyDescent="0.25">
      <c r="A1" s="21" t="s">
        <v>0</v>
      </c>
      <c r="B1" s="22"/>
      <c r="C1" s="22"/>
      <c r="D1" s="23"/>
    </row>
    <row r="2" spans="1:18" x14ac:dyDescent="0.25">
      <c r="A2" s="24" t="s">
        <v>1</v>
      </c>
      <c r="B2" s="25"/>
      <c r="C2" s="25"/>
      <c r="D2" s="26"/>
      <c r="Q2" s="18" t="s">
        <v>29</v>
      </c>
      <c r="R2" s="19"/>
    </row>
    <row r="3" spans="1:18" x14ac:dyDescent="0.25">
      <c r="L3" s="10"/>
      <c r="M3" s="10"/>
      <c r="Q3" s="2" t="s">
        <v>13</v>
      </c>
      <c r="R3" s="2" t="s">
        <v>14</v>
      </c>
    </row>
    <row r="4" spans="1:18" x14ac:dyDescent="0.25">
      <c r="A4" s="2" t="s">
        <v>10</v>
      </c>
      <c r="B4" s="1">
        <v>-2</v>
      </c>
      <c r="D4" s="4" t="s">
        <v>13</v>
      </c>
      <c r="E4" s="5" t="s">
        <v>14</v>
      </c>
      <c r="L4" s="10"/>
      <c r="M4" s="10"/>
      <c r="Q4" s="15">
        <v>1.3247180094547266</v>
      </c>
      <c r="R4" s="1">
        <f>Q4^3-Q4-1</f>
        <v>2.2265641685947912E-7</v>
      </c>
    </row>
    <row r="5" spans="1:18" x14ac:dyDescent="0.25">
      <c r="A5" s="2" t="s">
        <v>11</v>
      </c>
      <c r="B5" s="1">
        <v>2</v>
      </c>
      <c r="D5" s="3">
        <f>B4</f>
        <v>-2</v>
      </c>
      <c r="E5" s="1">
        <f>D5^3-D5-1</f>
        <v>-7</v>
      </c>
      <c r="L5" s="10"/>
      <c r="M5" s="10"/>
    </row>
    <row r="6" spans="1:18" x14ac:dyDescent="0.25">
      <c r="D6" s="3">
        <f t="shared" ref="D6:D25" si="0">D5+$B$7</f>
        <v>-1.8</v>
      </c>
      <c r="E6" s="1">
        <f t="shared" ref="E6:E25" si="1">D6^3-D6-1</f>
        <v>-5.0320000000000009</v>
      </c>
      <c r="L6" s="10"/>
      <c r="M6" s="10"/>
    </row>
    <row r="7" spans="1:18" x14ac:dyDescent="0.25">
      <c r="A7" s="2" t="s">
        <v>12</v>
      </c>
      <c r="B7" s="1">
        <f>0.2</f>
        <v>0.2</v>
      </c>
      <c r="D7" s="3">
        <f t="shared" si="0"/>
        <v>-1.6</v>
      </c>
      <c r="E7" s="1">
        <f t="shared" si="1"/>
        <v>-3.4960000000000009</v>
      </c>
      <c r="L7" s="10"/>
      <c r="M7" s="10"/>
    </row>
    <row r="8" spans="1:18" x14ac:dyDescent="0.25">
      <c r="D8" s="3">
        <f t="shared" si="0"/>
        <v>-1.4000000000000001</v>
      </c>
      <c r="E8" s="1">
        <f t="shared" si="1"/>
        <v>-2.3440000000000003</v>
      </c>
      <c r="L8" s="10"/>
      <c r="M8" s="10"/>
    </row>
    <row r="9" spans="1:18" x14ac:dyDescent="0.25">
      <c r="D9" s="3">
        <f t="shared" si="0"/>
        <v>-1.2000000000000002</v>
      </c>
      <c r="E9" s="1">
        <f t="shared" si="1"/>
        <v>-1.5280000000000005</v>
      </c>
      <c r="L9" s="10"/>
      <c r="M9" s="10"/>
    </row>
    <row r="10" spans="1:18" x14ac:dyDescent="0.25">
      <c r="D10" s="3">
        <f t="shared" si="0"/>
        <v>-1.0000000000000002</v>
      </c>
      <c r="E10" s="1">
        <f t="shared" si="1"/>
        <v>-1.0000000000000004</v>
      </c>
      <c r="L10" s="10"/>
      <c r="M10" s="10"/>
    </row>
    <row r="11" spans="1:18" x14ac:dyDescent="0.25">
      <c r="D11" s="3">
        <f t="shared" si="0"/>
        <v>-0.80000000000000027</v>
      </c>
      <c r="E11" s="1">
        <f t="shared" si="1"/>
        <v>-0.7120000000000003</v>
      </c>
      <c r="L11" s="10"/>
      <c r="M11" s="10"/>
    </row>
    <row r="12" spans="1:18" x14ac:dyDescent="0.25">
      <c r="D12" s="3">
        <f t="shared" si="0"/>
        <v>-0.60000000000000031</v>
      </c>
      <c r="E12" s="1">
        <f t="shared" si="1"/>
        <v>-0.61599999999999999</v>
      </c>
      <c r="L12" s="10"/>
      <c r="M12" s="10"/>
    </row>
    <row r="13" spans="1:18" x14ac:dyDescent="0.25">
      <c r="D13" s="3">
        <f t="shared" si="0"/>
        <v>-0.4000000000000003</v>
      </c>
      <c r="E13" s="1">
        <f t="shared" si="1"/>
        <v>-0.66399999999999992</v>
      </c>
      <c r="L13" s="10"/>
      <c r="M13" s="10"/>
    </row>
    <row r="14" spans="1:18" x14ac:dyDescent="0.25">
      <c r="D14" s="3">
        <f t="shared" si="0"/>
        <v>-0.20000000000000029</v>
      </c>
      <c r="E14" s="1">
        <f t="shared" si="1"/>
        <v>-0.80799999999999972</v>
      </c>
      <c r="L14" s="10"/>
      <c r="M14" s="10"/>
    </row>
    <row r="15" spans="1:18" x14ac:dyDescent="0.25">
      <c r="D15" s="3">
        <f t="shared" si="0"/>
        <v>-2.7755575615628914E-16</v>
      </c>
      <c r="E15" s="1">
        <f t="shared" si="1"/>
        <v>-0.99999999999999978</v>
      </c>
      <c r="L15" s="10"/>
      <c r="M15" s="10"/>
    </row>
    <row r="16" spans="1:18" x14ac:dyDescent="0.25">
      <c r="D16" s="3">
        <f t="shared" si="0"/>
        <v>0.19999999999999973</v>
      </c>
      <c r="E16" s="1">
        <f t="shared" si="1"/>
        <v>-1.1919999999999997</v>
      </c>
      <c r="L16" s="10"/>
      <c r="M16" s="10"/>
    </row>
    <row r="17" spans="4:18" x14ac:dyDescent="0.25">
      <c r="D17" s="3">
        <f t="shared" si="0"/>
        <v>0.39999999999999974</v>
      </c>
      <c r="E17" s="1">
        <f t="shared" si="1"/>
        <v>-1.3359999999999999</v>
      </c>
      <c r="L17" s="10"/>
      <c r="M17" s="10"/>
    </row>
    <row r="18" spans="4:18" x14ac:dyDescent="0.25">
      <c r="D18" s="3">
        <f t="shared" si="0"/>
        <v>0.59999999999999976</v>
      </c>
      <c r="E18" s="1">
        <f t="shared" si="1"/>
        <v>-1.3839999999999999</v>
      </c>
      <c r="L18" s="10"/>
      <c r="M18" s="10"/>
    </row>
    <row r="19" spans="4:18" x14ac:dyDescent="0.25">
      <c r="D19" s="3">
        <f t="shared" si="0"/>
        <v>0.79999999999999982</v>
      </c>
      <c r="E19" s="1">
        <f t="shared" si="1"/>
        <v>-1.2880000000000003</v>
      </c>
      <c r="L19" s="10"/>
      <c r="M19" s="10"/>
    </row>
    <row r="20" spans="4:18" x14ac:dyDescent="0.25">
      <c r="D20" s="3">
        <f t="shared" si="0"/>
        <v>0.99999999999999978</v>
      </c>
      <c r="E20" s="1">
        <f t="shared" si="1"/>
        <v>-1.0000000000000004</v>
      </c>
      <c r="L20" s="20" t="s">
        <v>32</v>
      </c>
      <c r="M20" s="20"/>
    </row>
    <row r="21" spans="4:18" x14ac:dyDescent="0.25">
      <c r="D21" s="3">
        <f t="shared" si="0"/>
        <v>1.1999999999999997</v>
      </c>
      <c r="E21" s="1">
        <f t="shared" si="1"/>
        <v>-0.47200000000000109</v>
      </c>
      <c r="G21" s="18" t="s">
        <v>15</v>
      </c>
      <c r="H21" s="27"/>
      <c r="I21" s="19"/>
      <c r="K21" s="18" t="s">
        <v>16</v>
      </c>
      <c r="L21" s="27"/>
      <c r="M21" s="27"/>
      <c r="N21" s="19"/>
      <c r="P21" s="18" t="s">
        <v>17</v>
      </c>
      <c r="Q21" s="27"/>
      <c r="R21" s="19"/>
    </row>
    <row r="22" spans="4:18" x14ac:dyDescent="0.25">
      <c r="D22" s="3">
        <f t="shared" si="0"/>
        <v>1.3999999999999997</v>
      </c>
      <c r="E22" s="1">
        <f t="shared" si="1"/>
        <v>0.34399999999999831</v>
      </c>
      <c r="G22" s="13" t="s">
        <v>18</v>
      </c>
      <c r="H22" s="14">
        <v>1</v>
      </c>
      <c r="I22" s="14">
        <f t="shared" ref="I22:I32" si="2">H22^3-H22-1</f>
        <v>-1</v>
      </c>
      <c r="K22" s="2" t="s">
        <v>18</v>
      </c>
      <c r="L22" s="1">
        <v>1</v>
      </c>
      <c r="M22" s="1">
        <f>L22^3-L22-1</f>
        <v>-1</v>
      </c>
      <c r="N22" s="1">
        <f>3*L22^2-1</f>
        <v>2</v>
      </c>
      <c r="P22" s="2" t="s">
        <v>18</v>
      </c>
      <c r="Q22" s="1">
        <v>1</v>
      </c>
      <c r="R22" s="1">
        <f>Q22^3-Q22-1</f>
        <v>-1</v>
      </c>
    </row>
    <row r="23" spans="4:18" x14ac:dyDescent="0.25">
      <c r="D23" s="3">
        <f t="shared" si="0"/>
        <v>1.5999999999999996</v>
      </c>
      <c r="E23" s="1">
        <f t="shared" si="1"/>
        <v>1.4959999999999978</v>
      </c>
      <c r="G23" s="13" t="s">
        <v>19</v>
      </c>
      <c r="H23" s="14">
        <v>2</v>
      </c>
      <c r="I23" s="14">
        <f t="shared" si="2"/>
        <v>5</v>
      </c>
      <c r="K23" s="2" t="s">
        <v>19</v>
      </c>
      <c r="L23" s="1">
        <f>L22-M22/N22</f>
        <v>1.5</v>
      </c>
      <c r="M23" s="1">
        <f t="shared" ref="M23:M32" si="3">L23^3-L23-1</f>
        <v>0.875</v>
      </c>
      <c r="N23" s="1">
        <f t="shared" ref="N23:N32" si="4">3*L23^2-1</f>
        <v>5.75</v>
      </c>
      <c r="P23" s="2" t="s">
        <v>19</v>
      </c>
      <c r="Q23" s="1">
        <v>2</v>
      </c>
      <c r="R23" s="1">
        <f>Q23^3-Q23-1</f>
        <v>5</v>
      </c>
    </row>
    <row r="24" spans="4:18" x14ac:dyDescent="0.25">
      <c r="D24" s="3">
        <f t="shared" si="0"/>
        <v>1.7999999999999996</v>
      </c>
      <c r="E24" s="1">
        <f t="shared" si="1"/>
        <v>3.0319999999999965</v>
      </c>
      <c r="G24" s="13" t="s">
        <v>20</v>
      </c>
      <c r="H24" s="14">
        <f>(H22+H23)/2</f>
        <v>1.5</v>
      </c>
      <c r="I24" s="14">
        <f t="shared" si="2"/>
        <v>0.875</v>
      </c>
      <c r="K24" s="2" t="s">
        <v>20</v>
      </c>
      <c r="L24" s="1">
        <f t="shared" ref="L24:L32" si="5">L23-M23/N23</f>
        <v>1.3478260869565217</v>
      </c>
      <c r="M24" s="1">
        <f t="shared" si="3"/>
        <v>0.10068217309114824</v>
      </c>
      <c r="N24" s="1">
        <f t="shared" si="4"/>
        <v>4.4499054820415882</v>
      </c>
      <c r="P24" s="2" t="s">
        <v>20</v>
      </c>
      <c r="Q24" s="1">
        <f>Q23-R23*(Q23-Q22)/(R23-R22)</f>
        <v>1.1666666666666665</v>
      </c>
      <c r="R24" s="1">
        <f t="shared" ref="R24:R32" si="6">Q24^3-Q24-1</f>
        <v>-0.57870370370370416</v>
      </c>
    </row>
    <row r="25" spans="4:18" x14ac:dyDescent="0.25">
      <c r="D25" s="3">
        <f t="shared" si="0"/>
        <v>1.9999999999999996</v>
      </c>
      <c r="E25" s="1">
        <f t="shared" si="1"/>
        <v>4.9999999999999947</v>
      </c>
      <c r="G25" s="13" t="s">
        <v>21</v>
      </c>
      <c r="H25" s="14">
        <f>(H24+H22)/2</f>
        <v>1.25</v>
      </c>
      <c r="I25" s="14">
        <f t="shared" si="2"/>
        <v>-0.296875</v>
      </c>
      <c r="K25" s="2" t="s">
        <v>21</v>
      </c>
      <c r="L25" s="1">
        <f t="shared" si="5"/>
        <v>1.3252003989509069</v>
      </c>
      <c r="M25" s="1">
        <f t="shared" si="3"/>
        <v>2.0583619166634204E-3</v>
      </c>
      <c r="N25" s="1">
        <f t="shared" si="4"/>
        <v>4.2684682921389285</v>
      </c>
      <c r="P25" s="2" t="s">
        <v>21</v>
      </c>
      <c r="Q25" s="1">
        <f t="shared" ref="Q25:Q32" si="7">Q24-R24*(Q24-Q23)/(R24-R23)</f>
        <v>1.2531120331950207</v>
      </c>
      <c r="R25" s="1">
        <f t="shared" si="6"/>
        <v>-0.28536302963931992</v>
      </c>
    </row>
    <row r="26" spans="4:18" x14ac:dyDescent="0.25">
      <c r="G26" s="13" t="s">
        <v>22</v>
      </c>
      <c r="H26" s="14">
        <f>(H25+H24)/2</f>
        <v>1.375</v>
      </c>
      <c r="I26" s="14">
        <f t="shared" si="2"/>
        <v>0.224609375</v>
      </c>
      <c r="K26" s="2" t="s">
        <v>22</v>
      </c>
      <c r="L26" s="1">
        <f t="shared" si="5"/>
        <v>1.3247181739990537</v>
      </c>
      <c r="M26" s="1">
        <f t="shared" si="3"/>
        <v>9.2437775967013636E-7</v>
      </c>
      <c r="N26" s="1">
        <f t="shared" si="4"/>
        <v>4.264634721570161</v>
      </c>
      <c r="P26" s="2" t="s">
        <v>22</v>
      </c>
      <c r="Q26" s="1">
        <f t="shared" si="7"/>
        <v>1.3372064458416566</v>
      </c>
      <c r="R26" s="1">
        <f t="shared" si="6"/>
        <v>5.3880586675675968E-2</v>
      </c>
    </row>
    <row r="27" spans="4:18" x14ac:dyDescent="0.25">
      <c r="G27" s="13" t="s">
        <v>23</v>
      </c>
      <c r="H27" s="14">
        <f>(H26+H25)/2</f>
        <v>1.3125</v>
      </c>
      <c r="I27" s="14">
        <f t="shared" si="2"/>
        <v>-5.1513671875E-2</v>
      </c>
      <c r="K27" s="2" t="s">
        <v>23</v>
      </c>
      <c r="L27" s="1">
        <f t="shared" si="5"/>
        <v>1.3247179572447898</v>
      </c>
      <c r="M27" s="1">
        <f t="shared" si="3"/>
        <v>1.865174681370263E-13</v>
      </c>
      <c r="N27" s="1">
        <f t="shared" si="4"/>
        <v>4.2646329987404261</v>
      </c>
      <c r="P27" s="2" t="s">
        <v>23</v>
      </c>
      <c r="Q27" s="1">
        <f t="shared" si="7"/>
        <v>1.323850096387641</v>
      </c>
      <c r="R27" s="1">
        <f t="shared" si="6"/>
        <v>-3.6981154401642957E-3</v>
      </c>
    </row>
    <row r="28" spans="4:18" x14ac:dyDescent="0.25">
      <c r="G28" s="13" t="s">
        <v>24</v>
      </c>
      <c r="H28" s="14">
        <f>(H27+H26)/2</f>
        <v>1.34375</v>
      </c>
      <c r="I28" s="14">
        <f t="shared" si="2"/>
        <v>8.2611083984375E-2</v>
      </c>
      <c r="K28" s="2" t="s">
        <v>24</v>
      </c>
      <c r="L28" s="15">
        <f t="shared" si="5"/>
        <v>1.3247179572447461</v>
      </c>
      <c r="M28" s="1">
        <f t="shared" si="3"/>
        <v>0</v>
      </c>
      <c r="N28" s="1">
        <f t="shared" si="4"/>
        <v>4.2646329987400788</v>
      </c>
      <c r="P28" s="2" t="s">
        <v>24</v>
      </c>
      <c r="Q28" s="1">
        <f t="shared" si="7"/>
        <v>1.324707936532088</v>
      </c>
      <c r="R28" s="1">
        <f t="shared" si="6"/>
        <v>-4.2734262810206758E-5</v>
      </c>
    </row>
    <row r="29" spans="4:18" x14ac:dyDescent="0.25">
      <c r="G29" s="2" t="s">
        <v>25</v>
      </c>
      <c r="H29" s="1">
        <f>(H28+H27)/2</f>
        <v>1.328125</v>
      </c>
      <c r="I29" s="1">
        <f t="shared" si="2"/>
        <v>1.4575958251953125E-2</v>
      </c>
      <c r="K29" s="2" t="s">
        <v>25</v>
      </c>
      <c r="L29" s="15">
        <f t="shared" si="5"/>
        <v>1.3247179572447461</v>
      </c>
      <c r="M29" s="1">
        <f t="shared" si="3"/>
        <v>0</v>
      </c>
      <c r="N29" s="1">
        <f t="shared" si="4"/>
        <v>4.2646329987400788</v>
      </c>
      <c r="P29" s="2" t="s">
        <v>25</v>
      </c>
      <c r="Q29" s="1">
        <f t="shared" si="7"/>
        <v>1.3247179653538177</v>
      </c>
      <c r="R29" s="1">
        <f t="shared" si="6"/>
        <v>3.4582214647471687E-8</v>
      </c>
    </row>
    <row r="30" spans="4:18" x14ac:dyDescent="0.25">
      <c r="G30" s="13" t="s">
        <v>26</v>
      </c>
      <c r="H30" s="14">
        <f>(H29+H27)/2</f>
        <v>1.3203125</v>
      </c>
      <c r="I30" s="14">
        <f t="shared" si="2"/>
        <v>-1.8710613250732422E-2</v>
      </c>
      <c r="K30" s="2" t="s">
        <v>26</v>
      </c>
      <c r="L30" s="15">
        <f t="shared" si="5"/>
        <v>1.3247179572447461</v>
      </c>
      <c r="M30" s="1">
        <f t="shared" si="3"/>
        <v>0</v>
      </c>
      <c r="N30" s="1">
        <f t="shared" si="4"/>
        <v>4.2646329987400788</v>
      </c>
      <c r="P30" s="2" t="s">
        <v>26</v>
      </c>
      <c r="Q30" s="1">
        <f t="shared" si="7"/>
        <v>1.3247179572446703</v>
      </c>
      <c r="R30" s="1">
        <f t="shared" si="6"/>
        <v>-3.2285285556099552E-13</v>
      </c>
    </row>
    <row r="31" spans="4:18" x14ac:dyDescent="0.25">
      <c r="G31" s="2" t="s">
        <v>27</v>
      </c>
      <c r="H31" s="1">
        <f>(H30+H29)/2</f>
        <v>1.32421875</v>
      </c>
      <c r="I31" s="1">
        <f t="shared" si="2"/>
        <v>-2.1279454231262207E-3</v>
      </c>
      <c r="K31" s="2" t="s">
        <v>27</v>
      </c>
      <c r="L31" s="15">
        <f t="shared" si="5"/>
        <v>1.3247179572447461</v>
      </c>
      <c r="M31" s="1">
        <f t="shared" si="3"/>
        <v>0</v>
      </c>
      <c r="N31" s="1">
        <f t="shared" si="4"/>
        <v>4.2646329987400788</v>
      </c>
      <c r="P31" s="2" t="s">
        <v>27</v>
      </c>
      <c r="Q31" s="15">
        <f t="shared" si="7"/>
        <v>1.3247179572447461</v>
      </c>
      <c r="R31" s="1">
        <f t="shared" si="6"/>
        <v>0</v>
      </c>
    </row>
    <row r="32" spans="4:18" x14ac:dyDescent="0.25">
      <c r="G32" s="2" t="s">
        <v>28</v>
      </c>
      <c r="H32" s="1">
        <f>(H31+H29)/2</f>
        <v>1.326171875</v>
      </c>
      <c r="I32" s="1">
        <f t="shared" si="2"/>
        <v>6.2088295817375183E-3</v>
      </c>
      <c r="K32" s="2" t="s">
        <v>28</v>
      </c>
      <c r="L32" s="15">
        <f t="shared" si="5"/>
        <v>1.3247179572447461</v>
      </c>
      <c r="M32" s="1">
        <f t="shared" si="3"/>
        <v>0</v>
      </c>
      <c r="N32" s="1">
        <f t="shared" si="4"/>
        <v>4.2646329987400788</v>
      </c>
      <c r="P32" s="2" t="s">
        <v>28</v>
      </c>
      <c r="Q32" s="15">
        <f t="shared" si="7"/>
        <v>1.3247179572447461</v>
      </c>
      <c r="R32" s="1">
        <f t="shared" si="6"/>
        <v>0</v>
      </c>
    </row>
  </sheetData>
  <mergeCells count="7">
    <mergeCell ref="Q2:R2"/>
    <mergeCell ref="L20:M20"/>
    <mergeCell ref="A1:D1"/>
    <mergeCell ref="A2:D2"/>
    <mergeCell ref="G21:I21"/>
    <mergeCell ref="K21:N21"/>
    <mergeCell ref="P21:R2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"/>
  <sheetViews>
    <sheetView workbookViewId="0">
      <selection sqref="A1:E1"/>
    </sheetView>
  </sheetViews>
  <sheetFormatPr defaultRowHeight="15" x14ac:dyDescent="0.25"/>
  <cols>
    <col min="1" max="1" width="10.7109375" style="1" bestFit="1" customWidth="1"/>
    <col min="2" max="5" width="9.140625" style="1" customWidth="1"/>
    <col min="6" max="6" width="9.140625" style="1"/>
    <col min="7" max="18" width="9.140625" style="1" customWidth="1"/>
    <col min="19" max="16384" width="9.140625" style="1"/>
  </cols>
  <sheetData>
    <row r="1" spans="1:18" x14ac:dyDescent="0.25">
      <c r="A1" s="21" t="s">
        <v>2</v>
      </c>
      <c r="B1" s="22"/>
      <c r="C1" s="22"/>
      <c r="D1" s="22"/>
      <c r="E1" s="23"/>
    </row>
    <row r="2" spans="1:18" x14ac:dyDescent="0.25">
      <c r="A2" s="24" t="s">
        <v>1</v>
      </c>
      <c r="B2" s="25"/>
      <c r="C2" s="25"/>
      <c r="D2" s="25"/>
      <c r="E2" s="26"/>
      <c r="Q2" s="18" t="s">
        <v>29</v>
      </c>
      <c r="R2" s="19"/>
    </row>
    <row r="3" spans="1:18" x14ac:dyDescent="0.25">
      <c r="Q3" s="28" t="s">
        <v>42</v>
      </c>
      <c r="R3" s="28"/>
    </row>
    <row r="4" spans="1:18" x14ac:dyDescent="0.25">
      <c r="A4" s="2" t="s">
        <v>10</v>
      </c>
      <c r="B4" s="1">
        <f>-3</f>
        <v>-3</v>
      </c>
      <c r="D4" s="4" t="s">
        <v>13</v>
      </c>
      <c r="E4" s="5" t="s">
        <v>14</v>
      </c>
      <c r="Q4" s="2" t="s">
        <v>13</v>
      </c>
      <c r="R4" s="2" t="s">
        <v>14</v>
      </c>
    </row>
    <row r="5" spans="1:18" x14ac:dyDescent="0.25">
      <c r="A5" s="2" t="s">
        <v>11</v>
      </c>
      <c r="B5" s="1">
        <v>3</v>
      </c>
      <c r="D5" s="3">
        <f>B4</f>
        <v>-3</v>
      </c>
      <c r="E5" s="1">
        <f>D5^4+D5^3-2*D5^2+1</f>
        <v>37</v>
      </c>
      <c r="Q5" s="15">
        <v>-1.9051661384275509</v>
      </c>
      <c r="R5" s="1">
        <f>Q5^4+Q5^3-2*Q5^2+1</f>
        <v>-2.6835970423633171E-7</v>
      </c>
    </row>
    <row r="6" spans="1:18" x14ac:dyDescent="0.25">
      <c r="A6" s="2" t="s">
        <v>30</v>
      </c>
      <c r="B6" s="1">
        <v>25</v>
      </c>
      <c r="D6" s="3">
        <f t="shared" ref="D6:D29" si="0">D5+$B$7</f>
        <v>-2.75</v>
      </c>
      <c r="E6" s="1">
        <f t="shared" ref="E6:E29" si="1">D6^4+D6^3-2*D6^2+1</f>
        <v>22.26953125</v>
      </c>
      <c r="Q6" s="20" t="s">
        <v>43</v>
      </c>
      <c r="R6" s="20"/>
    </row>
    <row r="7" spans="1:18" x14ac:dyDescent="0.25">
      <c r="A7" s="2" t="s">
        <v>12</v>
      </c>
      <c r="B7" s="1">
        <f>(B5-B4)/(B6-1)</f>
        <v>0.25</v>
      </c>
      <c r="D7" s="3">
        <f t="shared" si="0"/>
        <v>-2.5</v>
      </c>
      <c r="E7" s="1">
        <f t="shared" si="1"/>
        <v>11.9375</v>
      </c>
      <c r="Q7" s="2" t="s">
        <v>13</v>
      </c>
      <c r="R7" s="2" t="s">
        <v>14</v>
      </c>
    </row>
    <row r="8" spans="1:18" x14ac:dyDescent="0.25">
      <c r="D8" s="3">
        <f t="shared" si="0"/>
        <v>-2.25</v>
      </c>
      <c r="E8" s="1">
        <f t="shared" si="1"/>
        <v>5.11328125</v>
      </c>
      <c r="Q8" s="15">
        <v>-0.67104357833739248</v>
      </c>
      <c r="R8" s="1">
        <f>Q8^4+Q8^3-2*Q8^2+1</f>
        <v>8.0174514027753219E-8</v>
      </c>
    </row>
    <row r="9" spans="1:18" x14ac:dyDescent="0.25">
      <c r="D9" s="3">
        <f t="shared" si="0"/>
        <v>-2</v>
      </c>
      <c r="E9" s="1">
        <f t="shared" si="1"/>
        <v>1</v>
      </c>
    </row>
    <row r="10" spans="1:18" x14ac:dyDescent="0.25">
      <c r="D10" s="3">
        <f t="shared" si="0"/>
        <v>-1.75</v>
      </c>
      <c r="E10" s="1">
        <f t="shared" si="1"/>
        <v>-1.10546875</v>
      </c>
    </row>
    <row r="11" spans="1:18" x14ac:dyDescent="0.25">
      <c r="D11" s="3">
        <f t="shared" si="0"/>
        <v>-1.5</v>
      </c>
      <c r="E11" s="1">
        <f t="shared" si="1"/>
        <v>-1.8125</v>
      </c>
    </row>
    <row r="12" spans="1:18" x14ac:dyDescent="0.25">
      <c r="D12" s="3">
        <f t="shared" si="0"/>
        <v>-1.25</v>
      </c>
      <c r="E12" s="1">
        <f t="shared" si="1"/>
        <v>-1.63671875</v>
      </c>
    </row>
    <row r="13" spans="1:18" x14ac:dyDescent="0.25">
      <c r="D13" s="3">
        <f t="shared" si="0"/>
        <v>-1</v>
      </c>
      <c r="E13" s="1">
        <f t="shared" si="1"/>
        <v>-1</v>
      </c>
    </row>
    <row r="14" spans="1:18" x14ac:dyDescent="0.25">
      <c r="D14" s="3">
        <f t="shared" si="0"/>
        <v>-0.75</v>
      </c>
      <c r="E14" s="1">
        <f t="shared" si="1"/>
        <v>-0.23046875</v>
      </c>
    </row>
    <row r="15" spans="1:18" x14ac:dyDescent="0.25">
      <c r="D15" s="3">
        <f t="shared" si="0"/>
        <v>-0.5</v>
      </c>
      <c r="E15" s="1">
        <f t="shared" si="1"/>
        <v>0.4375</v>
      </c>
    </row>
    <row r="16" spans="1:18" x14ac:dyDescent="0.25">
      <c r="D16" s="3">
        <f t="shared" si="0"/>
        <v>-0.25</v>
      </c>
      <c r="E16" s="1">
        <f t="shared" si="1"/>
        <v>0.86328125</v>
      </c>
    </row>
    <row r="17" spans="4:13" x14ac:dyDescent="0.25">
      <c r="D17" s="3">
        <f t="shared" si="0"/>
        <v>0</v>
      </c>
      <c r="E17" s="1">
        <f t="shared" si="1"/>
        <v>1</v>
      </c>
    </row>
    <row r="18" spans="4:13" x14ac:dyDescent="0.25">
      <c r="D18" s="3">
        <f t="shared" si="0"/>
        <v>0.25</v>
      </c>
      <c r="E18" s="1">
        <f t="shared" si="1"/>
        <v>0.89453125</v>
      </c>
    </row>
    <row r="19" spans="4:13" x14ac:dyDescent="0.25">
      <c r="D19" s="3">
        <f t="shared" si="0"/>
        <v>0.5</v>
      </c>
      <c r="E19" s="1">
        <f t="shared" si="1"/>
        <v>0.6875</v>
      </c>
    </row>
    <row r="20" spans="4:13" x14ac:dyDescent="0.25">
      <c r="D20" s="3">
        <f t="shared" si="0"/>
        <v>0.75</v>
      </c>
      <c r="E20" s="1">
        <f t="shared" si="1"/>
        <v>0.61328125</v>
      </c>
    </row>
    <row r="21" spans="4:13" x14ac:dyDescent="0.25">
      <c r="D21" s="3">
        <f t="shared" si="0"/>
        <v>1</v>
      </c>
      <c r="E21" s="1">
        <f t="shared" si="1"/>
        <v>1</v>
      </c>
      <c r="G21" s="18" t="s">
        <v>15</v>
      </c>
      <c r="H21" s="27"/>
      <c r="I21" s="19"/>
      <c r="K21" s="18" t="s">
        <v>17</v>
      </c>
      <c r="L21" s="27"/>
      <c r="M21" s="19"/>
    </row>
    <row r="22" spans="4:13" x14ac:dyDescent="0.25">
      <c r="D22" s="3">
        <f t="shared" si="0"/>
        <v>1.25</v>
      </c>
      <c r="E22" s="1">
        <f t="shared" si="1"/>
        <v>2.26953125</v>
      </c>
      <c r="G22" s="28" t="s">
        <v>42</v>
      </c>
      <c r="H22" s="28"/>
      <c r="I22" s="28"/>
      <c r="K22" s="28" t="s">
        <v>43</v>
      </c>
      <c r="L22" s="28"/>
      <c r="M22" s="28"/>
    </row>
    <row r="23" spans="4:13" x14ac:dyDescent="0.25">
      <c r="D23" s="3">
        <f t="shared" si="0"/>
        <v>1.5</v>
      </c>
      <c r="E23" s="1">
        <f t="shared" si="1"/>
        <v>4.9375</v>
      </c>
      <c r="G23" s="13" t="s">
        <v>18</v>
      </c>
      <c r="H23" s="14">
        <v>-2</v>
      </c>
      <c r="I23" s="14">
        <f>H23^4+H23^3-2*H23^2+1</f>
        <v>1</v>
      </c>
      <c r="K23" s="2" t="s">
        <v>18</v>
      </c>
      <c r="L23" s="1">
        <v>-1</v>
      </c>
      <c r="M23" s="1">
        <f>L23^4+L23^3-2*L23^2+1</f>
        <v>-1</v>
      </c>
    </row>
    <row r="24" spans="4:13" x14ac:dyDescent="0.25">
      <c r="D24" s="3">
        <f t="shared" si="0"/>
        <v>1.75</v>
      </c>
      <c r="E24" s="1">
        <f t="shared" si="1"/>
        <v>9.61328125</v>
      </c>
      <c r="G24" s="13" t="s">
        <v>19</v>
      </c>
      <c r="H24" s="14">
        <v>-1.5</v>
      </c>
      <c r="I24" s="14">
        <f>H24^4+H24^3-2*H24^2+1</f>
        <v>-1.8125</v>
      </c>
      <c r="K24" s="2" t="s">
        <v>19</v>
      </c>
      <c r="L24" s="1">
        <f>-0.5</f>
        <v>-0.5</v>
      </c>
      <c r="M24" s="1">
        <f>L24^4+L24^3-2*L24^2+1</f>
        <v>0.4375</v>
      </c>
    </row>
    <row r="25" spans="4:13" x14ac:dyDescent="0.25">
      <c r="D25" s="3">
        <f t="shared" si="0"/>
        <v>2</v>
      </c>
      <c r="E25" s="1">
        <f t="shared" si="1"/>
        <v>17</v>
      </c>
      <c r="G25" s="13" t="s">
        <v>20</v>
      </c>
      <c r="H25" s="14">
        <f t="shared" ref="H25:H30" si="2">(H24+H23)/2</f>
        <v>-1.75</v>
      </c>
      <c r="I25" s="14">
        <f>H25^4+H25^3-2*H25^2+1</f>
        <v>-1.10546875</v>
      </c>
      <c r="K25" s="2" t="s">
        <v>20</v>
      </c>
      <c r="L25" s="1">
        <f>L24-M24*(L24-L23)/(M24-M23)</f>
        <v>-0.65217391304347827</v>
      </c>
      <c r="M25" s="1">
        <f t="shared" ref="M25:M33" si="3">L25^4+L25^3-2*L25^2+1</f>
        <v>5.2855014097290987E-2</v>
      </c>
    </row>
    <row r="26" spans="4:13" x14ac:dyDescent="0.25">
      <c r="D26" s="3">
        <f t="shared" si="0"/>
        <v>2.25</v>
      </c>
      <c r="E26" s="1">
        <f t="shared" si="1"/>
        <v>27.89453125</v>
      </c>
      <c r="G26" s="13" t="s">
        <v>21</v>
      </c>
      <c r="H26" s="14">
        <f>(H25+H23)/2</f>
        <v>-1.875</v>
      </c>
      <c r="I26" s="14">
        <f>H26^4+H26^3-2*H26^2+1</f>
        <v>-0.263427734375</v>
      </c>
      <c r="K26" s="2" t="s">
        <v>21</v>
      </c>
      <c r="L26" s="1">
        <f t="shared" ref="L26:L33" si="4">L25-M25*(L25-L24)/(M25-M24)</f>
        <v>-0.67308450492413618</v>
      </c>
      <c r="M26" s="1">
        <f t="shared" si="3"/>
        <v>-5.7738231244250926E-3</v>
      </c>
    </row>
    <row r="27" spans="4:13" x14ac:dyDescent="0.25">
      <c r="D27" s="3">
        <f t="shared" si="0"/>
        <v>2.5</v>
      </c>
      <c r="E27" s="1">
        <f t="shared" si="1"/>
        <v>43.1875</v>
      </c>
      <c r="G27" s="13" t="s">
        <v>22</v>
      </c>
      <c r="H27" s="14">
        <f>(H26+H23)/2</f>
        <v>-1.9375</v>
      </c>
      <c r="I27" s="14">
        <f>H27^4+H27^3-2*H27^2+1</f>
        <v>0.3108062744140625</v>
      </c>
      <c r="K27" s="2" t="s">
        <v>22</v>
      </c>
      <c r="L27" s="1">
        <f t="shared" si="4"/>
        <v>-0.67102521013564531</v>
      </c>
      <c r="M27" s="1">
        <f t="shared" si="3"/>
        <v>5.1995442203800479E-5</v>
      </c>
    </row>
    <row r="28" spans="4:13" x14ac:dyDescent="0.25">
      <c r="D28" s="3">
        <f t="shared" si="0"/>
        <v>2.75</v>
      </c>
      <c r="E28" s="1">
        <f t="shared" si="1"/>
        <v>63.86328125</v>
      </c>
      <c r="G28" s="2" t="s">
        <v>23</v>
      </c>
      <c r="H28" s="1">
        <f t="shared" si="2"/>
        <v>-1.90625</v>
      </c>
      <c r="I28" s="1">
        <f t="shared" ref="I28:I33" si="5">H28^4+H28^3-2*H28^2+1</f>
        <v>9.9344253540039063E-3</v>
      </c>
      <c r="K28" s="2" t="s">
        <v>23</v>
      </c>
      <c r="L28" s="1">
        <f t="shared" si="4"/>
        <v>-0.67104358934569641</v>
      </c>
      <c r="M28" s="1">
        <f t="shared" si="3"/>
        <v>4.906074879684752E-8</v>
      </c>
    </row>
    <row r="29" spans="4:13" x14ac:dyDescent="0.25">
      <c r="D29" s="3">
        <f t="shared" si="0"/>
        <v>3</v>
      </c>
      <c r="E29" s="1">
        <f t="shared" si="1"/>
        <v>91</v>
      </c>
      <c r="G29" s="13" t="s">
        <v>24</v>
      </c>
      <c r="H29" s="14">
        <f>(H28+H26)/2</f>
        <v>-1.890625</v>
      </c>
      <c r="I29" s="14">
        <f t="shared" si="5"/>
        <v>-0.13010972738265991</v>
      </c>
      <c r="K29" s="2" t="s">
        <v>24</v>
      </c>
      <c r="L29" s="1">
        <f t="shared" si="4"/>
        <v>-0.67104360670393737</v>
      </c>
      <c r="M29" s="1">
        <f t="shared" si="3"/>
        <v>-4.1877612488860905E-13</v>
      </c>
    </row>
    <row r="30" spans="4:13" x14ac:dyDescent="0.25">
      <c r="G30" s="13" t="s">
        <v>25</v>
      </c>
      <c r="H30" s="14">
        <f t="shared" si="2"/>
        <v>-1.8984375</v>
      </c>
      <c r="I30" s="14">
        <f t="shared" si="5"/>
        <v>-6.0937818139791489E-2</v>
      </c>
      <c r="K30" s="2" t="s">
        <v>25</v>
      </c>
      <c r="L30" s="15">
        <f t="shared" si="4"/>
        <v>-0.67104360670378915</v>
      </c>
      <c r="M30" s="1">
        <f t="shared" si="3"/>
        <v>0</v>
      </c>
    </row>
    <row r="31" spans="4:13" x14ac:dyDescent="0.25">
      <c r="G31" s="13" t="s">
        <v>26</v>
      </c>
      <c r="H31" s="14">
        <f>(H30+H28)/2</f>
        <v>-1.90234375</v>
      </c>
      <c r="I31" s="14">
        <f t="shared" si="5"/>
        <v>-2.5715417927131057E-2</v>
      </c>
      <c r="K31" s="2" t="s">
        <v>26</v>
      </c>
      <c r="L31" s="15">
        <f t="shared" si="4"/>
        <v>-0.67104360670378915</v>
      </c>
      <c r="M31" s="1">
        <f t="shared" si="3"/>
        <v>0</v>
      </c>
    </row>
    <row r="32" spans="4:13" x14ac:dyDescent="0.25">
      <c r="G32" s="2" t="s">
        <v>27</v>
      </c>
      <c r="H32" s="1">
        <f>(H31+H28)/2</f>
        <v>-1.904296875</v>
      </c>
      <c r="I32" s="1">
        <f t="shared" si="5"/>
        <v>-7.9440744448220357E-3</v>
      </c>
      <c r="K32" s="7" t="s">
        <v>27</v>
      </c>
      <c r="L32" s="6" t="e">
        <f t="shared" si="4"/>
        <v>#DIV/0!</v>
      </c>
      <c r="M32" s="6" t="e">
        <f t="shared" si="3"/>
        <v>#DIV/0!</v>
      </c>
    </row>
    <row r="33" spans="7:13" x14ac:dyDescent="0.25">
      <c r="G33" s="2" t="s">
        <v>28</v>
      </c>
      <c r="H33" s="1">
        <f>(H32+H28)/2</f>
        <v>-1.9052734375</v>
      </c>
      <c r="I33" s="1">
        <f t="shared" si="5"/>
        <v>9.817624240895384E-4</v>
      </c>
      <c r="K33" s="7" t="s">
        <v>28</v>
      </c>
      <c r="L33" s="6" t="e">
        <f t="shared" si="4"/>
        <v>#DIV/0!</v>
      </c>
      <c r="M33" s="6" t="e">
        <f t="shared" si="3"/>
        <v>#DIV/0!</v>
      </c>
    </row>
  </sheetData>
  <mergeCells count="9">
    <mergeCell ref="G22:I22"/>
    <mergeCell ref="K22:M22"/>
    <mergeCell ref="A1:E1"/>
    <mergeCell ref="A2:E2"/>
    <mergeCell ref="G21:I21"/>
    <mergeCell ref="K21:M21"/>
    <mergeCell ref="Q2:R2"/>
    <mergeCell ref="Q3:R3"/>
    <mergeCell ref="Q6:R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workbookViewId="0">
      <selection sqref="A1:F1"/>
    </sheetView>
  </sheetViews>
  <sheetFormatPr defaultRowHeight="15" x14ac:dyDescent="0.25"/>
  <cols>
    <col min="1" max="1" width="10.7109375" style="1" bestFit="1" customWidth="1"/>
    <col min="2" max="6" width="9.140625" style="1" customWidth="1"/>
    <col min="7" max="7" width="9.140625" style="1"/>
    <col min="8" max="19" width="9.140625" style="1" customWidth="1"/>
    <col min="20" max="16384" width="9.140625" style="1"/>
  </cols>
  <sheetData>
    <row r="1" spans="1:19" x14ac:dyDescent="0.25">
      <c r="A1" s="21" t="s">
        <v>3</v>
      </c>
      <c r="B1" s="22"/>
      <c r="C1" s="22"/>
      <c r="D1" s="22"/>
      <c r="E1" s="22"/>
      <c r="F1" s="23"/>
      <c r="H1" s="1" t="s">
        <v>45</v>
      </c>
    </row>
    <row r="2" spans="1:19" x14ac:dyDescent="0.25">
      <c r="A2" s="24" t="s">
        <v>4</v>
      </c>
      <c r="B2" s="25"/>
      <c r="C2" s="25"/>
      <c r="D2" s="25"/>
      <c r="E2" s="25"/>
      <c r="F2" s="26"/>
    </row>
    <row r="3" spans="1:19" x14ac:dyDescent="0.25">
      <c r="R3" s="18" t="s">
        <v>29</v>
      </c>
      <c r="S3" s="19"/>
    </row>
    <row r="4" spans="1:19" x14ac:dyDescent="0.25">
      <c r="A4" s="2" t="s">
        <v>10</v>
      </c>
      <c r="B4" s="1">
        <v>-2</v>
      </c>
      <c r="D4" s="4" t="s">
        <v>13</v>
      </c>
      <c r="E4" s="5" t="s">
        <v>14</v>
      </c>
      <c r="R4" s="28" t="s">
        <v>42</v>
      </c>
      <c r="S4" s="28"/>
    </row>
    <row r="5" spans="1:19" x14ac:dyDescent="0.25">
      <c r="A5" s="2" t="s">
        <v>11</v>
      </c>
      <c r="B5" s="1">
        <v>2</v>
      </c>
      <c r="D5" s="3">
        <f>B4</f>
        <v>-2</v>
      </c>
      <c r="E5" s="1">
        <f>SIN(D5)-D5-D5*COS(D5)-D5^2/2</f>
        <v>-1.7415910999199666</v>
      </c>
      <c r="R5" s="2" t="s">
        <v>13</v>
      </c>
      <c r="S5" s="2" t="s">
        <v>14</v>
      </c>
    </row>
    <row r="6" spans="1:19" x14ac:dyDescent="0.25">
      <c r="A6" s="2" t="s">
        <v>30</v>
      </c>
      <c r="B6" s="1">
        <v>21</v>
      </c>
      <c r="D6" s="3">
        <f t="shared" ref="D6:D25" si="0">D5+$B$7</f>
        <v>-1.8</v>
      </c>
      <c r="E6" s="1">
        <f t="shared" ref="E6:E25" si="1">SIN(D6)-D6-D6*COS(D6)-D6^2/2</f>
        <v>-1.202811401325752</v>
      </c>
      <c r="R6" s="15">
        <v>-1.186790139665403</v>
      </c>
      <c r="S6" s="1">
        <f>SIN(R6)-R6-R6*COS(R6)-R6^2/2</f>
        <v>6.1933114303691639E-8</v>
      </c>
    </row>
    <row r="7" spans="1:19" x14ac:dyDescent="0.25">
      <c r="A7" s="2" t="s">
        <v>12</v>
      </c>
      <c r="B7" s="1">
        <f>(B5-B4)/(B6-1)</f>
        <v>0.2</v>
      </c>
      <c r="D7" s="3">
        <f t="shared" si="0"/>
        <v>-1.6</v>
      </c>
      <c r="E7" s="1">
        <f t="shared" si="1"/>
        <v>-0.72629283872356742</v>
      </c>
      <c r="R7" s="20" t="s">
        <v>43</v>
      </c>
      <c r="S7" s="20"/>
    </row>
    <row r="8" spans="1:19" x14ac:dyDescent="0.25">
      <c r="D8" s="3">
        <f t="shared" si="0"/>
        <v>-1.4000000000000001</v>
      </c>
      <c r="E8" s="1">
        <f t="shared" si="1"/>
        <v>-0.32749572992812315</v>
      </c>
      <c r="R8" s="2" t="s">
        <v>13</v>
      </c>
      <c r="S8" s="2" t="s">
        <v>14</v>
      </c>
    </row>
    <row r="9" spans="1:19" x14ac:dyDescent="0.25">
      <c r="D9" s="3">
        <f t="shared" si="0"/>
        <v>-1.2000000000000002</v>
      </c>
      <c r="E9" s="1">
        <f t="shared" si="1"/>
        <v>-1.7209780595218271E-2</v>
      </c>
      <c r="R9" s="15">
        <v>0</v>
      </c>
      <c r="S9" s="1">
        <f>SIN(R9)-R9-R9*COS(R9)-R9^2/2</f>
        <v>0</v>
      </c>
    </row>
    <row r="10" spans="1:19" x14ac:dyDescent="0.25">
      <c r="D10" s="3">
        <f t="shared" si="0"/>
        <v>-1.0000000000000002</v>
      </c>
      <c r="E10" s="1">
        <f t="shared" si="1"/>
        <v>0.19883132106024304</v>
      </c>
    </row>
    <row r="11" spans="1:19" x14ac:dyDescent="0.25">
      <c r="D11" s="3">
        <f t="shared" si="0"/>
        <v>-0.80000000000000027</v>
      </c>
      <c r="E11" s="1">
        <f t="shared" si="1"/>
        <v>0.32000927657820949</v>
      </c>
    </row>
    <row r="12" spans="1:19" x14ac:dyDescent="0.25">
      <c r="D12" s="3">
        <f t="shared" si="0"/>
        <v>-0.60000000000000031</v>
      </c>
      <c r="E12" s="1">
        <f t="shared" si="1"/>
        <v>0.35055889555077169</v>
      </c>
    </row>
    <row r="13" spans="1:19" x14ac:dyDescent="0.25">
      <c r="D13" s="3">
        <f t="shared" si="0"/>
        <v>-0.4000000000000003</v>
      </c>
      <c r="E13" s="1">
        <f t="shared" si="1"/>
        <v>0.29900605529250368</v>
      </c>
    </row>
    <row r="14" spans="1:19" x14ac:dyDescent="0.25">
      <c r="D14" s="3">
        <f t="shared" si="0"/>
        <v>-0.20000000000000029</v>
      </c>
      <c r="E14" s="1">
        <f t="shared" si="1"/>
        <v>0.17734398477318736</v>
      </c>
    </row>
    <row r="15" spans="1:19" x14ac:dyDescent="0.25">
      <c r="D15" s="3">
        <f t="shared" si="0"/>
        <v>-2.7755575615628914E-16</v>
      </c>
      <c r="E15" s="1">
        <f t="shared" si="1"/>
        <v>2.7755575615628909E-16</v>
      </c>
    </row>
    <row r="16" spans="1:19" x14ac:dyDescent="0.25">
      <c r="D16" s="3">
        <f t="shared" si="0"/>
        <v>0.19999999999999973</v>
      </c>
      <c r="E16" s="1">
        <f t="shared" si="1"/>
        <v>-0.21734398477318678</v>
      </c>
    </row>
    <row r="17" spans="4:14" x14ac:dyDescent="0.25">
      <c r="D17" s="3">
        <f t="shared" si="0"/>
        <v>0.39999999999999974</v>
      </c>
      <c r="E17" s="1">
        <f t="shared" si="1"/>
        <v>-0.45900605529250327</v>
      </c>
    </row>
    <row r="18" spans="4:14" x14ac:dyDescent="0.25">
      <c r="D18" s="3">
        <f t="shared" si="0"/>
        <v>0.59999999999999976</v>
      </c>
      <c r="E18" s="1">
        <f t="shared" si="1"/>
        <v>-0.71055889555077123</v>
      </c>
    </row>
    <row r="19" spans="4:14" x14ac:dyDescent="0.25">
      <c r="D19" s="3">
        <f t="shared" si="0"/>
        <v>0.79999999999999982</v>
      </c>
      <c r="E19" s="1">
        <f t="shared" si="1"/>
        <v>-0.96000927657820923</v>
      </c>
    </row>
    <row r="20" spans="4:14" x14ac:dyDescent="0.25">
      <c r="D20" s="3">
        <f t="shared" si="0"/>
        <v>0.99999999999999978</v>
      </c>
      <c r="E20" s="1">
        <f t="shared" si="1"/>
        <v>-1.198831321060243</v>
      </c>
    </row>
    <row r="21" spans="4:14" x14ac:dyDescent="0.25">
      <c r="D21" s="3">
        <f t="shared" si="0"/>
        <v>1.1999999999999997</v>
      </c>
      <c r="E21" s="1">
        <f t="shared" si="1"/>
        <v>-1.4227902194047815</v>
      </c>
    </row>
    <row r="22" spans="4:14" x14ac:dyDescent="0.25">
      <c r="D22" s="3">
        <f t="shared" si="0"/>
        <v>1.3999999999999997</v>
      </c>
      <c r="E22" s="1">
        <f t="shared" si="1"/>
        <v>-1.6325042700718768</v>
      </c>
      <c r="H22" s="18" t="s">
        <v>15</v>
      </c>
      <c r="I22" s="27"/>
      <c r="J22" s="19"/>
      <c r="L22" s="18" t="s">
        <v>17</v>
      </c>
      <c r="M22" s="27"/>
      <c r="N22" s="19"/>
    </row>
    <row r="23" spans="4:14" x14ac:dyDescent="0.25">
      <c r="D23" s="3">
        <f t="shared" si="0"/>
        <v>1.5999999999999996</v>
      </c>
      <c r="E23" s="1">
        <f t="shared" si="1"/>
        <v>-1.8337071612764324</v>
      </c>
      <c r="H23" s="28" t="s">
        <v>42</v>
      </c>
      <c r="I23" s="28"/>
      <c r="J23" s="28"/>
      <c r="L23" s="28" t="s">
        <v>42</v>
      </c>
      <c r="M23" s="28"/>
      <c r="N23" s="28"/>
    </row>
    <row r="24" spans="4:14" x14ac:dyDescent="0.25">
      <c r="D24" s="3">
        <f t="shared" si="0"/>
        <v>1.7999999999999996</v>
      </c>
      <c r="E24" s="1">
        <f t="shared" si="1"/>
        <v>-2.0371885986742475</v>
      </c>
      <c r="H24" s="13" t="s">
        <v>18</v>
      </c>
      <c r="I24" s="14">
        <v>-1.5</v>
      </c>
      <c r="J24" s="14">
        <f>SIN(I24)-I24-I24*COS(I24)-I24^2/2</f>
        <v>-0.51638918410250012</v>
      </c>
      <c r="L24" s="2" t="s">
        <v>18</v>
      </c>
      <c r="M24" s="1">
        <v>-1.5</v>
      </c>
      <c r="N24" s="1">
        <f>SIN(M24)-M24-M24*COS(M24)-M24^2/2</f>
        <v>-0.51638918410250012</v>
      </c>
    </row>
    <row r="25" spans="4:14" x14ac:dyDescent="0.25">
      <c r="D25" s="3">
        <f t="shared" si="0"/>
        <v>1.9999999999999996</v>
      </c>
      <c r="E25" s="1">
        <f t="shared" si="1"/>
        <v>-2.2584089000800329</v>
      </c>
      <c r="H25" s="13" t="s">
        <v>19</v>
      </c>
      <c r="I25" s="14">
        <v>-1</v>
      </c>
      <c r="J25" s="14">
        <f>SIN(I25)-I25-I25*COS(I25)-I25^2/2</f>
        <v>0.19883132106024326</v>
      </c>
      <c r="L25" s="2" t="s">
        <v>19</v>
      </c>
      <c r="M25" s="1">
        <v>-1</v>
      </c>
      <c r="N25" s="1">
        <f>SIN(M25)-M25-M25*COS(M25)-M25^2/2</f>
        <v>0.19883132106024326</v>
      </c>
    </row>
    <row r="26" spans="4:14" x14ac:dyDescent="0.25">
      <c r="H26" s="13" t="s">
        <v>20</v>
      </c>
      <c r="I26" s="14">
        <f>(I24+I25)/2</f>
        <v>-1.25</v>
      </c>
      <c r="J26" s="14">
        <f t="shared" ref="J26:J34" si="2">SIN(I26)-I26-I26*COS(I26)-I26^2/2</f>
        <v>-8.6081666361500386E-2</v>
      </c>
      <c r="L26" s="2" t="s">
        <v>20</v>
      </c>
      <c r="M26" s="1">
        <f>M25-N25*(M25-M24)/(N25-N24)</f>
        <v>-1.1390000144186307</v>
      </c>
      <c r="N26" s="1">
        <f t="shared" ref="N26:N34" si="3">SIN(M26)-M26-M26*COS(M26)-M26^2/2</f>
        <v>5.8798871283643805E-2</v>
      </c>
    </row>
    <row r="27" spans="4:14" x14ac:dyDescent="0.25">
      <c r="H27" s="13" t="s">
        <v>21</v>
      </c>
      <c r="I27" s="14">
        <f>(I26+I25)/2</f>
        <v>-1.125</v>
      </c>
      <c r="J27" s="14">
        <f t="shared" si="2"/>
        <v>7.4993487299404249E-2</v>
      </c>
      <c r="L27" s="2" t="s">
        <v>21</v>
      </c>
      <c r="M27" s="1">
        <f t="shared" ref="M27:M34" si="4">M26-N26*(M26-M25)/(N26-N25)</f>
        <v>-1.1973653716573605</v>
      </c>
      <c r="N27" s="1">
        <f t="shared" si="3"/>
        <v>-1.3744378741612495E-2</v>
      </c>
    </row>
    <row r="28" spans="4:14" x14ac:dyDescent="0.25">
      <c r="H28" s="2" t="s">
        <v>22</v>
      </c>
      <c r="I28" s="1">
        <f>(I27+I26)/2</f>
        <v>-1.1875</v>
      </c>
      <c r="J28" s="1">
        <f t="shared" si="2"/>
        <v>-9.1423078073460395E-4</v>
      </c>
      <c r="L28" s="2" t="s">
        <v>22</v>
      </c>
      <c r="M28" s="1">
        <f t="shared" si="4"/>
        <v>-1.1863072018758944</v>
      </c>
      <c r="N28" s="1">
        <f t="shared" si="3"/>
        <v>6.2139765026336669E-4</v>
      </c>
    </row>
    <row r="29" spans="4:14" x14ac:dyDescent="0.25">
      <c r="H29" s="13" t="s">
        <v>23</v>
      </c>
      <c r="I29" s="14">
        <f>(I28+I27)/2</f>
        <v>-1.15625</v>
      </c>
      <c r="J29" s="14">
        <f t="shared" si="2"/>
        <v>3.8202101926794185E-2</v>
      </c>
      <c r="L29" s="2" t="s">
        <v>23</v>
      </c>
      <c r="M29" s="1">
        <f t="shared" si="4"/>
        <v>-1.1867855276225141</v>
      </c>
      <c r="N29" s="1">
        <f t="shared" si="3"/>
        <v>5.9982887009590868E-6</v>
      </c>
    </row>
    <row r="30" spans="4:14" x14ac:dyDescent="0.25">
      <c r="H30" s="13" t="s">
        <v>24</v>
      </c>
      <c r="I30" s="14">
        <f>(I29+I28)/2</f>
        <v>-1.171875</v>
      </c>
      <c r="J30" s="14">
        <f t="shared" si="2"/>
        <v>1.8934047887420147E-2</v>
      </c>
      <c r="L30" s="2" t="s">
        <v>24</v>
      </c>
      <c r="M30" s="1">
        <f t="shared" si="4"/>
        <v>-1.1867901898566673</v>
      </c>
      <c r="N30" s="1">
        <f t="shared" si="3"/>
        <v>-2.6704637390295716E-9</v>
      </c>
    </row>
    <row r="31" spans="4:14" x14ac:dyDescent="0.25">
      <c r="H31" s="13" t="s">
        <v>25</v>
      </c>
      <c r="I31" s="14">
        <f>(I30+I28)/2</f>
        <v>-1.1796875</v>
      </c>
      <c r="J31" s="14">
        <f t="shared" si="2"/>
        <v>9.0823628875826845E-3</v>
      </c>
      <c r="L31" s="2" t="s">
        <v>25</v>
      </c>
      <c r="M31" s="1">
        <f t="shared" si="4"/>
        <v>-1.1867901877819445</v>
      </c>
      <c r="N31" s="1">
        <f t="shared" si="3"/>
        <v>1.1435297153639112E-14</v>
      </c>
    </row>
    <row r="32" spans="4:14" x14ac:dyDescent="0.25">
      <c r="H32" s="13" t="s">
        <v>26</v>
      </c>
      <c r="I32" s="14">
        <f>(I31+I28)/2</f>
        <v>-1.18359375</v>
      </c>
      <c r="J32" s="14">
        <f t="shared" si="2"/>
        <v>4.1021697626563158E-3</v>
      </c>
      <c r="L32" s="2" t="s">
        <v>26</v>
      </c>
      <c r="M32" s="15">
        <f t="shared" si="4"/>
        <v>-1.1867901877819533</v>
      </c>
      <c r="N32" s="1">
        <f t="shared" si="3"/>
        <v>0</v>
      </c>
    </row>
    <row r="33" spans="8:14" x14ac:dyDescent="0.25">
      <c r="H33" s="2" t="s">
        <v>27</v>
      </c>
      <c r="I33" s="1">
        <f>(I32+I28)/2</f>
        <v>-1.185546875</v>
      </c>
      <c r="J33" s="1">
        <f t="shared" si="2"/>
        <v>1.5984941429270094E-3</v>
      </c>
      <c r="L33" s="2" t="s">
        <v>27</v>
      </c>
      <c r="M33" s="15">
        <f t="shared" si="4"/>
        <v>-1.1867901877819533</v>
      </c>
      <c r="N33" s="1">
        <f t="shared" si="3"/>
        <v>0</v>
      </c>
    </row>
    <row r="34" spans="8:14" x14ac:dyDescent="0.25">
      <c r="H34" s="2" t="s">
        <v>28</v>
      </c>
      <c r="I34" s="1">
        <f>(I33+I28)/2</f>
        <v>-1.1865234375</v>
      </c>
      <c r="J34" s="1">
        <f t="shared" si="2"/>
        <v>3.4326268210338462E-4</v>
      </c>
      <c r="L34" s="7" t="s">
        <v>28</v>
      </c>
      <c r="M34" s="6" t="e">
        <f t="shared" si="4"/>
        <v>#DIV/0!</v>
      </c>
      <c r="N34" s="6" t="e">
        <f t="shared" si="3"/>
        <v>#DIV/0!</v>
      </c>
    </row>
  </sheetData>
  <mergeCells count="9">
    <mergeCell ref="H23:J23"/>
    <mergeCell ref="L23:N23"/>
    <mergeCell ref="R3:S3"/>
    <mergeCell ref="A1:F1"/>
    <mergeCell ref="A2:F2"/>
    <mergeCell ref="H22:J22"/>
    <mergeCell ref="L22:N22"/>
    <mergeCell ref="R4:S4"/>
    <mergeCell ref="R7:S7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workbookViewId="0">
      <selection sqref="A1:F1"/>
    </sheetView>
  </sheetViews>
  <sheetFormatPr defaultRowHeight="15" x14ac:dyDescent="0.25"/>
  <cols>
    <col min="1" max="16384" width="9.140625" style="1"/>
  </cols>
  <sheetData>
    <row r="1" spans="1:18" x14ac:dyDescent="0.25">
      <c r="A1" s="21" t="s">
        <v>5</v>
      </c>
      <c r="B1" s="22"/>
      <c r="C1" s="22"/>
      <c r="D1" s="22"/>
      <c r="E1" s="22"/>
      <c r="F1" s="23"/>
      <c r="H1" s="12" t="s">
        <v>31</v>
      </c>
      <c r="I1" s="12"/>
      <c r="J1" s="12"/>
    </row>
    <row r="2" spans="1:18" x14ac:dyDescent="0.25">
      <c r="A2" s="24" t="s">
        <v>6</v>
      </c>
      <c r="B2" s="25"/>
      <c r="C2" s="25"/>
      <c r="D2" s="25"/>
      <c r="E2" s="25"/>
      <c r="F2" s="26"/>
    </row>
    <row r="4" spans="1:18" x14ac:dyDescent="0.25">
      <c r="A4" s="2" t="s">
        <v>10</v>
      </c>
      <c r="B4" s="1">
        <v>-1</v>
      </c>
      <c r="D4" s="4" t="s">
        <v>13</v>
      </c>
      <c r="E4" s="5" t="s">
        <v>14</v>
      </c>
      <c r="Q4" s="18" t="s">
        <v>29</v>
      </c>
      <c r="R4" s="19"/>
    </row>
    <row r="5" spans="1:18" x14ac:dyDescent="0.25">
      <c r="A5" s="2" t="s">
        <v>11</v>
      </c>
      <c r="B5" s="1">
        <v>2</v>
      </c>
      <c r="D5" s="3">
        <f>B4</f>
        <v>-1</v>
      </c>
      <c r="E5" s="1">
        <f>3^D5-EXP(D5^2)+1</f>
        <v>-1.3849484951257116</v>
      </c>
      <c r="Q5" s="28" t="s">
        <v>42</v>
      </c>
      <c r="R5" s="28"/>
    </row>
    <row r="6" spans="1:18" x14ac:dyDescent="0.25">
      <c r="D6" s="3">
        <f t="shared" ref="D6:D20" si="0">D5+$B$7</f>
        <v>-0.8</v>
      </c>
      <c r="E6" s="1">
        <f t="shared" ref="E6:E20" si="1">3^D6-EXP(D6^2)+1</f>
        <v>-0.48123723276644603</v>
      </c>
      <c r="Q6" s="2" t="s">
        <v>13</v>
      </c>
      <c r="R6" s="2" t="s">
        <v>14</v>
      </c>
    </row>
    <row r="7" spans="1:18" x14ac:dyDescent="0.25">
      <c r="A7" s="2" t="s">
        <v>12</v>
      </c>
      <c r="B7" s="1">
        <v>0.2</v>
      </c>
      <c r="D7" s="3">
        <f t="shared" si="0"/>
        <v>-0.60000000000000009</v>
      </c>
      <c r="E7" s="1">
        <f t="shared" si="1"/>
        <v>8.3952443411446143E-2</v>
      </c>
      <c r="Q7" s="16">
        <v>-0.63545958774200595</v>
      </c>
      <c r="R7" s="11">
        <f t="shared" ref="R7" si="2">3^Q7-EXP(Q7^2)+1</f>
        <v>1.8998384954116432E-7</v>
      </c>
    </row>
    <row r="8" spans="1:18" x14ac:dyDescent="0.25">
      <c r="D8" s="3">
        <f t="shared" si="0"/>
        <v>-0.40000000000000008</v>
      </c>
      <c r="E8" s="1">
        <f t="shared" si="1"/>
        <v>0.47088314398544395</v>
      </c>
      <c r="Q8" s="29" t="s">
        <v>43</v>
      </c>
      <c r="R8" s="29"/>
    </row>
    <row r="9" spans="1:18" x14ac:dyDescent="0.25">
      <c r="D9" s="3">
        <f t="shared" si="0"/>
        <v>-0.20000000000000007</v>
      </c>
      <c r="E9" s="1">
        <f t="shared" si="1"/>
        <v>0.76193078756784238</v>
      </c>
      <c r="Q9" s="2" t="s">
        <v>13</v>
      </c>
      <c r="R9" s="2" t="s">
        <v>14</v>
      </c>
    </row>
    <row r="10" spans="1:18" x14ac:dyDescent="0.25">
      <c r="D10" s="3">
        <f t="shared" si="0"/>
        <v>0</v>
      </c>
      <c r="E10" s="1">
        <f t="shared" si="1"/>
        <v>1</v>
      </c>
      <c r="Q10" s="15">
        <v>1.2722261627175495</v>
      </c>
      <c r="R10" s="1">
        <f t="shared" ref="R10" si="3">3^Q10-EXP(Q10^2)+1</f>
        <v>2.2670432642257765E-8</v>
      </c>
    </row>
    <row r="11" spans="1:18" x14ac:dyDescent="0.25">
      <c r="D11" s="3">
        <f t="shared" si="0"/>
        <v>0.2</v>
      </c>
      <c r="E11" s="1">
        <f t="shared" si="1"/>
        <v>1.2049201654231292</v>
      </c>
    </row>
    <row r="12" spans="1:18" x14ac:dyDescent="0.25">
      <c r="D12" s="3">
        <f t="shared" si="0"/>
        <v>0.4</v>
      </c>
      <c r="E12" s="1">
        <f t="shared" si="1"/>
        <v>1.3783347029235495</v>
      </c>
    </row>
    <row r="13" spans="1:18" x14ac:dyDescent="0.25">
      <c r="D13" s="3">
        <f t="shared" si="0"/>
        <v>0.60000000000000009</v>
      </c>
      <c r="E13" s="1">
        <f t="shared" si="1"/>
        <v>1.4998526303714226</v>
      </c>
    </row>
    <row r="14" spans="1:18" x14ac:dyDescent="0.25">
      <c r="D14" s="3">
        <f t="shared" si="0"/>
        <v>0.8</v>
      </c>
      <c r="E14" s="1">
        <f t="shared" si="1"/>
        <v>1.5117438059757407</v>
      </c>
    </row>
    <row r="15" spans="1:18" x14ac:dyDescent="0.25">
      <c r="D15" s="3">
        <f t="shared" si="0"/>
        <v>1</v>
      </c>
      <c r="E15" s="1">
        <f t="shared" si="1"/>
        <v>1.2817181715409549</v>
      </c>
    </row>
    <row r="16" spans="1:18" x14ac:dyDescent="0.25">
      <c r="D16" s="3">
        <f t="shared" si="0"/>
        <v>1.2</v>
      </c>
      <c r="E16" s="1">
        <f t="shared" si="1"/>
        <v>0.51649700184999991</v>
      </c>
    </row>
    <row r="17" spans="4:5" x14ac:dyDescent="0.25">
      <c r="D17" s="3">
        <f t="shared" si="0"/>
        <v>1.4</v>
      </c>
      <c r="E17" s="1">
        <f t="shared" si="1"/>
        <v>-1.4437903434105523</v>
      </c>
    </row>
    <row r="18" spans="4:5" x14ac:dyDescent="0.25">
      <c r="D18" s="3">
        <f t="shared" si="0"/>
        <v>1.5999999999999999</v>
      </c>
      <c r="E18" s="1">
        <f t="shared" si="1"/>
        <v>-6.1362711807477819</v>
      </c>
    </row>
    <row r="19" spans="4:5" x14ac:dyDescent="0.25">
      <c r="D19" s="3">
        <f t="shared" si="0"/>
        <v>1.7999999999999998</v>
      </c>
      <c r="E19" s="1">
        <f t="shared" si="1"/>
        <v>-17.309047691509431</v>
      </c>
    </row>
    <row r="20" spans="4:5" x14ac:dyDescent="0.25">
      <c r="D20" s="3">
        <f t="shared" si="0"/>
        <v>1.9999999999999998</v>
      </c>
      <c r="E20" s="1">
        <f t="shared" si="1"/>
        <v>-44.598150033144194</v>
      </c>
    </row>
  </sheetData>
  <mergeCells count="5">
    <mergeCell ref="Q8:R8"/>
    <mergeCell ref="A1:F1"/>
    <mergeCell ref="A2:F2"/>
    <mergeCell ref="Q4:R4"/>
    <mergeCell ref="Q5:R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sqref="A1:E1"/>
    </sheetView>
  </sheetViews>
  <sheetFormatPr defaultRowHeight="15" x14ac:dyDescent="0.25"/>
  <cols>
    <col min="1" max="1" width="14.140625" style="1" bestFit="1" customWidth="1"/>
    <col min="2" max="2" width="9.140625" style="1" customWidth="1"/>
    <col min="3" max="16384" width="9.140625" style="1"/>
  </cols>
  <sheetData>
    <row r="1" spans="1:7" x14ac:dyDescent="0.25">
      <c r="A1" s="30" t="s">
        <v>7</v>
      </c>
      <c r="B1" s="31"/>
      <c r="C1" s="31"/>
      <c r="D1" s="31"/>
      <c r="E1" s="32"/>
    </row>
    <row r="2" spans="1:7" x14ac:dyDescent="0.25">
      <c r="A2" s="33" t="s">
        <v>9</v>
      </c>
      <c r="B2" s="34"/>
      <c r="C2" s="34"/>
      <c r="D2" s="34"/>
      <c r="E2" s="35"/>
      <c r="G2" s="1" t="s">
        <v>37</v>
      </c>
    </row>
    <row r="3" spans="1:7" x14ac:dyDescent="0.25">
      <c r="A3" s="24" t="s">
        <v>41</v>
      </c>
      <c r="B3" s="25"/>
      <c r="C3" s="25"/>
      <c r="D3" s="25"/>
      <c r="E3" s="26"/>
      <c r="G3" s="1" t="s">
        <v>38</v>
      </c>
    </row>
    <row r="5" spans="1:7" x14ac:dyDescent="0.25">
      <c r="A5" s="9" t="s">
        <v>13</v>
      </c>
      <c r="B5" s="17">
        <v>1.9999989820963884</v>
      </c>
    </row>
    <row r="6" spans="1:7" x14ac:dyDescent="0.25">
      <c r="A6" s="9" t="s">
        <v>33</v>
      </c>
      <c r="B6" s="17">
        <v>3.9999998693385832</v>
      </c>
    </row>
    <row r="8" spans="1:7" x14ac:dyDescent="0.25">
      <c r="A8" s="2" t="s">
        <v>34</v>
      </c>
      <c r="B8" s="1">
        <f>B5^4-B6^2</f>
        <v>-3.1527599388070371E-5</v>
      </c>
    </row>
    <row r="9" spans="1:7" x14ac:dyDescent="0.25">
      <c r="A9" s="2" t="s">
        <v>35</v>
      </c>
      <c r="B9" s="1">
        <f>2*B5^3-4*B6</f>
        <v>-2.3907028579017719E-5</v>
      </c>
    </row>
    <row r="11" spans="1:7" x14ac:dyDescent="0.25">
      <c r="A11" s="2" t="s">
        <v>36</v>
      </c>
      <c r="B11" s="1">
        <f>B8+B9</f>
        <v>-5.543462796708809E-5</v>
      </c>
    </row>
  </sheetData>
  <mergeCells count="3">
    <mergeCell ref="A1:E1"/>
    <mergeCell ref="A2:E2"/>
    <mergeCell ref="A3:E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sqref="A1:E1"/>
    </sheetView>
  </sheetViews>
  <sheetFormatPr defaultRowHeight="15" x14ac:dyDescent="0.25"/>
  <cols>
    <col min="1" max="1" width="14.140625" style="1" bestFit="1" customWidth="1"/>
    <col min="2" max="2" width="9.140625" style="1" customWidth="1"/>
    <col min="3" max="4" width="9.140625" style="1"/>
    <col min="5" max="5" width="9.140625" style="1" customWidth="1"/>
    <col min="6" max="16384" width="9.140625" style="1"/>
  </cols>
  <sheetData>
    <row r="1" spans="1:7" x14ac:dyDescent="0.25">
      <c r="A1" s="30" t="s">
        <v>7</v>
      </c>
      <c r="B1" s="31"/>
      <c r="C1" s="31"/>
      <c r="D1" s="31"/>
      <c r="E1" s="32"/>
    </row>
    <row r="2" spans="1:7" x14ac:dyDescent="0.25">
      <c r="A2" s="33" t="s">
        <v>8</v>
      </c>
      <c r="B2" s="34"/>
      <c r="C2" s="34"/>
      <c r="D2" s="34"/>
      <c r="E2" s="35"/>
      <c r="G2" s="1" t="s">
        <v>39</v>
      </c>
    </row>
    <row r="3" spans="1:7" x14ac:dyDescent="0.25">
      <c r="A3" s="24" t="s">
        <v>44</v>
      </c>
      <c r="B3" s="25"/>
      <c r="C3" s="25"/>
      <c r="D3" s="25"/>
      <c r="E3" s="26"/>
      <c r="G3" s="1" t="s">
        <v>40</v>
      </c>
    </row>
    <row r="5" spans="1:7" x14ac:dyDescent="0.25">
      <c r="A5" s="8" t="s">
        <v>13</v>
      </c>
      <c r="B5" s="17">
        <v>-0.48081684793612123</v>
      </c>
    </row>
    <row r="6" spans="1:7" x14ac:dyDescent="0.25">
      <c r="A6" s="8" t="s">
        <v>33</v>
      </c>
      <c r="B6" s="17">
        <v>-7.1393873640479057</v>
      </c>
    </row>
    <row r="8" spans="1:7" x14ac:dyDescent="0.25">
      <c r="A8" s="2" t="s">
        <v>34</v>
      </c>
      <c r="B8" s="1">
        <f>B5^2+10*B5+B6^2+10*B6+25</f>
        <v>-5.3446541414814419E-6</v>
      </c>
    </row>
    <row r="9" spans="1:7" x14ac:dyDescent="0.25">
      <c r="A9" s="2" t="s">
        <v>35</v>
      </c>
      <c r="B9" s="1">
        <f>3*B5+4*B6+30</f>
        <v>0</v>
      </c>
    </row>
    <row r="11" spans="1:7" x14ac:dyDescent="0.25">
      <c r="A11" s="2" t="s">
        <v>36</v>
      </c>
      <c r="B11" s="1">
        <f>B8+B9</f>
        <v>-5.3446541414814419E-6</v>
      </c>
    </row>
  </sheetData>
  <mergeCells count="3">
    <mergeCell ref="A1:E1"/>
    <mergeCell ref="A2:E2"/>
    <mergeCell ref="A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Primjer 1</vt:lpstr>
      <vt:lpstr>Primjer 2</vt:lpstr>
      <vt:lpstr>Primjer 3</vt:lpstr>
      <vt:lpstr>Primjer 4</vt:lpstr>
      <vt:lpstr>Primjer 5</vt:lpstr>
      <vt:lpstr>Primjer 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</dc:creator>
  <cp:lastModifiedBy>Marin</cp:lastModifiedBy>
  <dcterms:created xsi:type="dcterms:W3CDTF">2017-10-23T10:34:54Z</dcterms:created>
  <dcterms:modified xsi:type="dcterms:W3CDTF">2018-11-07T13:30:59Z</dcterms:modified>
</cp:coreProperties>
</file>